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60" windowWidth="29040" windowHeight="15780"/>
  </bookViews>
  <sheets>
    <sheet name="все" sheetId="7" r:id="rId1"/>
  </sheets>
  <definedNames>
    <definedName name="_xlnm._FilterDatabase" localSheetId="0" hidden="1">все!$A$8:$AMB$384</definedName>
    <definedName name="_xlnm.Print_Titles" localSheetId="0">все!$8:$8</definedName>
    <definedName name="_xlnm.Print_Area" localSheetId="0">все!$A$1:$D$384</definedName>
  </definedNames>
  <calcPr calcId="125725"/>
</workbook>
</file>

<file path=xl/calcChain.xml><?xml version="1.0" encoding="utf-8"?>
<calcChain xmlns="http://schemas.openxmlformats.org/spreadsheetml/2006/main">
  <c r="D138" i="7"/>
  <c r="D210"/>
  <c r="D209"/>
  <c r="D208"/>
  <c r="D207"/>
  <c r="D206"/>
  <c r="D205"/>
  <c r="D204"/>
  <c r="D320"/>
  <c r="D319"/>
  <c r="D318"/>
  <c r="D317"/>
  <c r="D316"/>
  <c r="D315"/>
  <c r="D84"/>
  <c r="D83"/>
  <c r="D270"/>
  <c r="D269"/>
  <c r="D268"/>
  <c r="D267"/>
  <c r="D266"/>
  <c r="D265"/>
  <c r="D302"/>
  <c r="D301"/>
  <c r="D300"/>
  <c r="D299"/>
  <c r="D298"/>
  <c r="D297"/>
  <c r="D296"/>
  <c r="D295"/>
  <c r="D80" l="1"/>
  <c r="D79"/>
  <c r="D78"/>
  <c r="D77"/>
  <c r="D372" l="1"/>
  <c r="D371"/>
  <c r="D370"/>
  <c r="D369"/>
  <c r="D368"/>
  <c r="D367"/>
  <c r="D366"/>
  <c r="D365"/>
  <c r="D364"/>
</calcChain>
</file>

<file path=xl/sharedStrings.xml><?xml version="1.0" encoding="utf-8"?>
<sst xmlns="http://schemas.openxmlformats.org/spreadsheetml/2006/main" count="691" uniqueCount="405">
  <si>
    <t>ФИО работника</t>
  </si>
  <si>
    <t>Должность</t>
  </si>
  <si>
    <t>Директор (Заведующая)</t>
  </si>
  <si>
    <t>Заместитель директора</t>
  </si>
  <si>
    <t>Заместитель директора по АХЧ</t>
  </si>
  <si>
    <t>Бокий С.В</t>
  </si>
  <si>
    <t>Кателевская А.Е.</t>
  </si>
  <si>
    <t>МКОУ СОШ № 5</t>
  </si>
  <si>
    <t>МБДОУ детский сад № 7 "Ивушка"</t>
  </si>
  <si>
    <t>МКДОУ д/с №22 "Улыбка"</t>
  </si>
  <si>
    <t>Кропачева А.А.</t>
  </si>
  <si>
    <t>Ващенко Ю.А.</t>
  </si>
  <si>
    <t>Дмитриева Е.Г.</t>
  </si>
  <si>
    <t>МБДОУ детский сад № 18 "Родничок" с. Левокумка</t>
  </si>
  <si>
    <t>МКОУ ООШ № 25 п. Бородыновка</t>
  </si>
  <si>
    <t>МБОУ гимназия № 103</t>
  </si>
  <si>
    <t>Агабекова Р.Г.</t>
  </si>
  <si>
    <t>Котова Р.К.</t>
  </si>
  <si>
    <t>Михеева А.Н.</t>
  </si>
  <si>
    <t>Нестерович Т.Ф.</t>
  </si>
  <si>
    <t>Шабанова Р.Г.</t>
  </si>
  <si>
    <t>Русскина Е.Ю.</t>
  </si>
  <si>
    <t>Дятлова Т.В.</t>
  </si>
  <si>
    <t>МБДОУ №5 Дельфиненок</t>
  </si>
  <si>
    <t>Остапенко Н.А.</t>
  </si>
  <si>
    <t>МБУ ДО ЦДОД</t>
  </si>
  <si>
    <t>Сильченко А.Н.</t>
  </si>
  <si>
    <t>Клешнина Н.В.</t>
  </si>
  <si>
    <t>Горкавенко Н.В.</t>
  </si>
  <si>
    <t>МКУ ДО ДДТ</t>
  </si>
  <si>
    <t>Петрич О.И.</t>
  </si>
  <si>
    <t>Лебедева С.М.</t>
  </si>
  <si>
    <t>Ечевская И.А.</t>
  </si>
  <si>
    <t>Крохмаль Л.В.</t>
  </si>
  <si>
    <t>МБОУ СОШ №111</t>
  </si>
  <si>
    <t>Ильина Л.Н.</t>
  </si>
  <si>
    <t>Директор</t>
  </si>
  <si>
    <t>Чумакова Н.В.</t>
  </si>
  <si>
    <t>Заместитель директора по УВР</t>
  </si>
  <si>
    <t>Дронов Д.Н.</t>
  </si>
  <si>
    <t>Заместитель директора по ВР</t>
  </si>
  <si>
    <t>Кессова Е.В.</t>
  </si>
  <si>
    <t>Заместитель директора ИТ</t>
  </si>
  <si>
    <t>Малыхина М.В.</t>
  </si>
  <si>
    <t>Мясникова Е.В.</t>
  </si>
  <si>
    <t>Саркисова Е.А.</t>
  </si>
  <si>
    <t>МКДОУ детский сад  № 27  с.Дунаевка</t>
  </si>
  <si>
    <t>МКОУ СОШ №8 с.Ульяновка</t>
  </si>
  <si>
    <t>МКОУ СОШ № 6 г. Минеральные Воды</t>
  </si>
  <si>
    <t>Горланова И.В.</t>
  </si>
  <si>
    <t>Худженчена И.В.</t>
  </si>
  <si>
    <t>Пойдина А.С.</t>
  </si>
  <si>
    <t>МКДОУ детский сад №10 «Солнышко»</t>
  </si>
  <si>
    <t>МКОУ СОШ №17 с. Сунжа</t>
  </si>
  <si>
    <t>МКОУ ООШ № 12 п.Ленинский</t>
  </si>
  <si>
    <t>Абакумова Н.А</t>
  </si>
  <si>
    <t>МБДОУ детский сад № 19 "Колобок"</t>
  </si>
  <si>
    <t>Косенко Л.Х.</t>
  </si>
  <si>
    <t>Падалко Л.М.</t>
  </si>
  <si>
    <t>Басманова С.И.</t>
  </si>
  <si>
    <t>МКДОУ детский сад № 62 "Звездочка"</t>
  </si>
  <si>
    <t>Шапкунова О.Н.</t>
  </si>
  <si>
    <t>МКОУ СОШ № 10 х. Перевальный</t>
  </si>
  <si>
    <t>Кокозова А.А.</t>
  </si>
  <si>
    <t xml:space="preserve">Директор </t>
  </si>
  <si>
    <t>Асанова А.А.</t>
  </si>
  <si>
    <t>Цепа Н.Я.</t>
  </si>
  <si>
    <t>Дьяченко О.Ю.</t>
  </si>
  <si>
    <t>Щурова Е.В.</t>
  </si>
  <si>
    <t>Михайленко Н.В.</t>
  </si>
  <si>
    <t>МКДОУ детский сад № 4 "Светлячок"</t>
  </si>
  <si>
    <t>МКОУ СОШ № 9 с. Розовка</t>
  </si>
  <si>
    <t>Сарафанников А.В.</t>
  </si>
  <si>
    <t>Марьина С.П.</t>
  </si>
  <si>
    <t>Чернышева И.В.</t>
  </si>
  <si>
    <t>Саева Л.А.</t>
  </si>
  <si>
    <t>Омарова Б.Я.</t>
  </si>
  <si>
    <t>МКДОУ детский сад  № 26 "Ласточка"</t>
  </si>
  <si>
    <t>Коньякова В.В.</t>
  </si>
  <si>
    <t>Емельянова Н.А.</t>
  </si>
  <si>
    <t>МКДОУ детский сад № 21 "Солнышко" с.Ульяновка</t>
  </si>
  <si>
    <t>Красноусова Л.Е.</t>
  </si>
  <si>
    <t>Накорякова Н.Ф.</t>
  </si>
  <si>
    <t>МКДОУ детский сад №20 «Теремок» х.Перевальный</t>
  </si>
  <si>
    <t>МБОУ СОШ № 20</t>
  </si>
  <si>
    <t>Дегтярева Н.М.</t>
  </si>
  <si>
    <t>Кищук Е.Н.</t>
  </si>
  <si>
    <t>Манерко С.С.</t>
  </si>
  <si>
    <t>Сайфуллина И.Л.</t>
  </si>
  <si>
    <t>Сало Е.В.</t>
  </si>
  <si>
    <t>Селютина Н.А.</t>
  </si>
  <si>
    <t>Мищенко А.А.</t>
  </si>
  <si>
    <t>Ткачева Н.В.</t>
  </si>
  <si>
    <t>Мелькова Н.П.</t>
  </si>
  <si>
    <t>Зекашева М.Х.</t>
  </si>
  <si>
    <t>МБОУ СОШ №1 г.Минеральные Воды</t>
  </si>
  <si>
    <t>Малых А.В.</t>
  </si>
  <si>
    <t>Юденко Т.А.</t>
  </si>
  <si>
    <t>Моторнова Т.В.</t>
  </si>
  <si>
    <t>Ивасенко Л.И.</t>
  </si>
  <si>
    <t>МБОУ СОШ 7 г. Минеральные Воды</t>
  </si>
  <si>
    <t>Устинова И.В.</t>
  </si>
  <si>
    <t>Шевелева Н.В.</t>
  </si>
  <si>
    <t>Скобцова А.В</t>
  </si>
  <si>
    <t>Кудаева М.А.</t>
  </si>
  <si>
    <t>Дейлик И.В.</t>
  </si>
  <si>
    <t>МБОУ лицей № 104, г. Минеральные Воды</t>
  </si>
  <si>
    <t>Андриенко Н.А.</t>
  </si>
  <si>
    <t>Кайзер Л.Э.</t>
  </si>
  <si>
    <t>Погорелова А.А.</t>
  </si>
  <si>
    <t>Спинко О. П.</t>
  </si>
  <si>
    <t>Денисова Т.В.</t>
  </si>
  <si>
    <t>МБОУ СОШ № 7 с. Марьины Колодцы</t>
  </si>
  <si>
    <t>Болгарева Е.П.</t>
  </si>
  <si>
    <t>Бурлуцкая Н.Ю.</t>
  </si>
  <si>
    <t>Заместитель директора по УР</t>
  </si>
  <si>
    <t>Савицкая Е.П.</t>
  </si>
  <si>
    <t>Смекалова И.М.</t>
  </si>
  <si>
    <t>Горбачева О.М.</t>
  </si>
  <si>
    <t>Ершова Н.О.</t>
  </si>
  <si>
    <t>Павлова Н.Л.</t>
  </si>
  <si>
    <t>Гребенюк Т.В.</t>
  </si>
  <si>
    <t>МКОУ СОШ № 6 с.Нагутское</t>
  </si>
  <si>
    <t>МБДОУ № 198 "Белоснежка"</t>
  </si>
  <si>
    <t>Заместитель заведующей по УВР</t>
  </si>
  <si>
    <t>Коченкова Е.А.</t>
  </si>
  <si>
    <t>МБОУ СОШ № 5 с.Прикумское</t>
  </si>
  <si>
    <t>МБДОУ детский сад № 16 «Красная шапочка»</t>
  </si>
  <si>
    <t>МКДОУ детский сад №103 "Чебурашка"</t>
  </si>
  <si>
    <t>Манченко Г.В.</t>
  </si>
  <si>
    <t>Цвигун О.С.</t>
  </si>
  <si>
    <t>Веренкова Е.А.</t>
  </si>
  <si>
    <t>МБДОУ д/с № 9 "Лесная сказка"</t>
  </si>
  <si>
    <t>Баранова Л. И.</t>
  </si>
  <si>
    <t>Крайнюкова Н. А.</t>
  </si>
  <si>
    <t>Коврижкина Н. В.</t>
  </si>
  <si>
    <t>Макушова Т. М.</t>
  </si>
  <si>
    <t>МКДОУ дс № 24 "Колокольчик"</t>
  </si>
  <si>
    <t>МБОУ СОШ № 3 с. Гражданское</t>
  </si>
  <si>
    <t>Вербицкий Г.Н.</t>
  </si>
  <si>
    <t>Колодяжная Н.Н.</t>
  </si>
  <si>
    <t>МБОУ СОШ № 1 с. Канглы</t>
  </si>
  <si>
    <t>Ахметова А.А.</t>
  </si>
  <si>
    <t>Маликова А.К.</t>
  </si>
  <si>
    <t>Шешенова А.Т.</t>
  </si>
  <si>
    <t>Янгалышева Г.Х.</t>
  </si>
  <si>
    <t>Байрамакаева БМ.</t>
  </si>
  <si>
    <t>МБОУ СОШ 11</t>
  </si>
  <si>
    <t>Переяслова Т.И.</t>
  </si>
  <si>
    <t>Кажанова О.В.</t>
  </si>
  <si>
    <t>МБОУ СОШ № 19 с.Побегайловка</t>
  </si>
  <si>
    <t>МКОУ СОШ № 15 х. Садовый</t>
  </si>
  <si>
    <t>Антощук Л.В.</t>
  </si>
  <si>
    <t>Кулябо В.И.</t>
  </si>
  <si>
    <t>Колесникова С.Н.</t>
  </si>
  <si>
    <t>МКДОУ детский сад №32 "Золотой ключик" с.Розовка</t>
  </si>
  <si>
    <t>Машало О.В.</t>
  </si>
  <si>
    <t>МБОУ СОШ №8 с.Левокумка</t>
  </si>
  <si>
    <t>Долгова О.А,</t>
  </si>
  <si>
    <t>Ребикова Т.Н.</t>
  </si>
  <si>
    <t>Сердюкова Э.Г.</t>
  </si>
  <si>
    <t>Зеленская С.В.</t>
  </si>
  <si>
    <t>Тихомирова М.В.</t>
  </si>
  <si>
    <t>Щербинина М.А.</t>
  </si>
  <si>
    <t>МБДОУ детский сад №1 "Аленький цветочек"</t>
  </si>
  <si>
    <t>Злобина Г.Н.</t>
  </si>
  <si>
    <t>Лисейкина И.В.</t>
  </si>
  <si>
    <t>Кулинич Н.П.</t>
  </si>
  <si>
    <t>МБДОУ детский сад № 3 "Тополек"</t>
  </si>
  <si>
    <t>МБДОУ д/с №8 "Сказка"</t>
  </si>
  <si>
    <t>МБДОУ детский сад №30 "Солнышко"</t>
  </si>
  <si>
    <t>Савинцева Е.В.</t>
  </si>
  <si>
    <t>Сотникова Т.Н.</t>
  </si>
  <si>
    <t>Панченко А.Н.</t>
  </si>
  <si>
    <t>Ваисова Ф.А.</t>
  </si>
  <si>
    <t>Дарманова Л.А.</t>
  </si>
  <si>
    <t>МКДОУ д/с №4 Саьвле</t>
  </si>
  <si>
    <t>МКДОУ детский сад № 28 "Теремок" с.Нагутское</t>
  </si>
  <si>
    <t>МКДОУ детский сад № 23 "Антошка"</t>
  </si>
  <si>
    <t>Севостьянова С.Н.</t>
  </si>
  <si>
    <t>Кощавцева Т.С.</t>
  </si>
  <si>
    <t>Детский сад №17 "Ягодка" х.Садовый</t>
  </si>
  <si>
    <r>
      <t>Директор (</t>
    </r>
    <r>
      <rPr>
        <b/>
        <sz val="11"/>
        <color theme="1"/>
        <rFont val="Times New Roman"/>
        <family val="1"/>
        <charset val="204"/>
      </rPr>
      <t>Заведующая</t>
    </r>
    <r>
      <rPr>
        <sz val="11"/>
        <color theme="1"/>
        <rFont val="Times New Roman"/>
        <family val="1"/>
        <charset val="204"/>
      </rPr>
      <t>)</t>
    </r>
  </si>
  <si>
    <t>МКДОУ детский сад № 13 "Журавушка"</t>
  </si>
  <si>
    <t>Веревкина И.В.</t>
  </si>
  <si>
    <t>Андрющенко Т.П.</t>
  </si>
  <si>
    <t>Пятачкова Н.В.</t>
  </si>
  <si>
    <t>Степанова Е.В.</t>
  </si>
  <si>
    <t>МКОУ СОШ № 4 с.Нижняя Александровка</t>
  </si>
  <si>
    <t>Григорьян А.В.</t>
  </si>
  <si>
    <t>Заместитель директора по Ур</t>
  </si>
  <si>
    <t>Евдокименко Е.В.</t>
  </si>
  <si>
    <t>Боженко С.В.</t>
  </si>
  <si>
    <t>МБОУ лицей №3 г. Минеральные Воды</t>
  </si>
  <si>
    <t>Сальникова Е.Г.</t>
  </si>
  <si>
    <t>Рыбцова Е.П.</t>
  </si>
  <si>
    <t>Девятилова К.В.</t>
  </si>
  <si>
    <t>Янпольская Е.Ю.</t>
  </si>
  <si>
    <t>МКДОУ детский сад №6 "Малышок"</t>
  </si>
  <si>
    <t>МКДОУ детский сад № 15 "Аистенок"</t>
  </si>
  <si>
    <t>Антропова Е.В.</t>
  </si>
  <si>
    <t>Васюкова Е.В.</t>
  </si>
  <si>
    <t>Нарыжная Т.В.</t>
  </si>
  <si>
    <t>Павленко Т.В.</t>
  </si>
  <si>
    <t>МБДОУ детский сад № 14 "Олененок"</t>
  </si>
  <si>
    <t>Проданова Е.Н.</t>
  </si>
  <si>
    <t>Кулова М.В.</t>
  </si>
  <si>
    <t>МКОУ СОШ №18 п.Загорский</t>
  </si>
  <si>
    <t>МКОУ СОШ № 4 пос. Анджиевский</t>
  </si>
  <si>
    <t>Зимовейская Н.П</t>
  </si>
  <si>
    <t>Борисенко С.В.</t>
  </si>
  <si>
    <t>Бунина М.А.</t>
  </si>
  <si>
    <t>Буткова С.Н.</t>
  </si>
  <si>
    <t>Колесникова Е.Н.</t>
  </si>
  <si>
    <t>Горжуенко В.И.</t>
  </si>
  <si>
    <t>Рубцова С.Н.</t>
  </si>
  <si>
    <t>МКОУ Гимназия № 2</t>
  </si>
  <si>
    <t>№ п/п</t>
  </si>
  <si>
    <t>Булавинова С.Л.</t>
  </si>
  <si>
    <t>Ананян Н.Г.</t>
  </si>
  <si>
    <t>МКОУ СОШ № 2 с.Греческое</t>
  </si>
  <si>
    <t>Желагина Е.Н.</t>
  </si>
  <si>
    <t>Чикаленко И.В.</t>
  </si>
  <si>
    <t>Горбатенко В.М.</t>
  </si>
  <si>
    <t xml:space="preserve">Заведующая </t>
  </si>
  <si>
    <t>МКОУ СОШ № 14 х.Красный Пахарь</t>
  </si>
  <si>
    <t>ИНФОРМАЦИЯ</t>
  </si>
  <si>
    <t>о среднемесячной заработной плате</t>
  </si>
  <si>
    <t xml:space="preserve">образовательных учреждений </t>
  </si>
  <si>
    <t>МКДОУ детский сад № 11 "Золотая рыбка" г. Минеральные Воды</t>
  </si>
  <si>
    <t>МКДОУ детский сад     № 15 "Колосок" с. Нижняя Александровка</t>
  </si>
  <si>
    <t>МКДОУ детский сад   № 31 "Алёнушка" с.Марьины Колодцы</t>
  </si>
  <si>
    <t>МКДОУ детский сад  № 33 "Радуга"</t>
  </si>
  <si>
    <t>МКДОУ детский сад № 73 "Искорка"</t>
  </si>
  <si>
    <t>МКДОУ детский сад № 95 "Ласточка"</t>
  </si>
  <si>
    <t>Журавлева О. И.</t>
  </si>
  <si>
    <t>Коркмазова И.И.</t>
  </si>
  <si>
    <t>Сивиринова А.В.</t>
  </si>
  <si>
    <t>Рязанцева Е. Г.</t>
  </si>
  <si>
    <t>Трубицына Е. И.</t>
  </si>
  <si>
    <t>Мицай И. А.</t>
  </si>
  <si>
    <t>Новомлинская Н. Ю.</t>
  </si>
  <si>
    <t>Узденова Н. М.</t>
  </si>
  <si>
    <t>Павлова И. В.</t>
  </si>
  <si>
    <t>Ломачинская Ж.Б.</t>
  </si>
  <si>
    <t>.Григорьева Т.М</t>
  </si>
  <si>
    <t>Гринченко В. А.</t>
  </si>
  <si>
    <t>Коваль Т. В.</t>
  </si>
  <si>
    <t>Горохова А. В.</t>
  </si>
  <si>
    <t>Кателевская Р. А.</t>
  </si>
  <si>
    <t>Бенько С. М.</t>
  </si>
  <si>
    <t>Головченко И. М.</t>
  </si>
  <si>
    <t>Кудинова В. В.</t>
  </si>
  <si>
    <t>Остащенко П. И.</t>
  </si>
  <si>
    <t>Медведевская Е. В.</t>
  </si>
  <si>
    <t>Неткачева Н. Т.</t>
  </si>
  <si>
    <t>Белякова Т. М.</t>
  </si>
  <si>
    <t>Мухортова Ж. С.</t>
  </si>
  <si>
    <t>Дехтярева С. Н.</t>
  </si>
  <si>
    <t>Кузьменко Е. А.</t>
  </si>
  <si>
    <t>Ураева И. В.</t>
  </si>
  <si>
    <t>Колесникова А.А.</t>
  </si>
  <si>
    <t>Белоконь И. Я.</t>
  </si>
  <si>
    <t>Козина Е. И.</t>
  </si>
  <si>
    <t>Плотникова Н. В.</t>
  </si>
  <si>
    <t>Николаев А. В.</t>
  </si>
  <si>
    <t>Дейнека Е. А.</t>
  </si>
  <si>
    <t>Григорян К. Г.</t>
  </si>
  <si>
    <t>Водкина Н. В.</t>
  </si>
  <si>
    <t>Сухорукова И. В.</t>
  </si>
  <si>
    <t>Димченко И.М.</t>
  </si>
  <si>
    <t>Григорьян В. В.</t>
  </si>
  <si>
    <t>Бут И. В.</t>
  </si>
  <si>
    <t>Колбаса Л. Б.</t>
  </si>
  <si>
    <t>Акопян Р. М.</t>
  </si>
  <si>
    <t>Чорнобрывая Т.Н.</t>
  </si>
  <si>
    <t>Архипенко Е. В.</t>
  </si>
  <si>
    <t>Слученкова О.Н.</t>
  </si>
  <si>
    <t>Саатова Е. А.</t>
  </si>
  <si>
    <t>Басова С. Н.</t>
  </si>
  <si>
    <t>Абакарова Г. А.</t>
  </si>
  <si>
    <t>Горностаева О. В.</t>
  </si>
  <si>
    <t>Каунова Е.В.</t>
  </si>
  <si>
    <t>Сичинава Н. Ю.</t>
  </si>
  <si>
    <t>Юденко Т. А.</t>
  </si>
  <si>
    <t>Зыза Н. Э.</t>
  </si>
  <si>
    <t>Зорина С. А.</t>
  </si>
  <si>
    <t>Машко Е. А.</t>
  </si>
  <si>
    <t>Бутенкова И. В.</t>
  </si>
  <si>
    <t>Цуканова Т.М.</t>
  </si>
  <si>
    <t>МКДОУ детский сад № 25 "Ручеёк"</t>
  </si>
  <si>
    <t>Напханюк Лариса Александровна</t>
  </si>
  <si>
    <t>Багдасарова Галина Сергеевна</t>
  </si>
  <si>
    <t>МКДОУ детский сад № 12 "Аленушка"</t>
  </si>
  <si>
    <t>Заместитель директора по ФЭВ</t>
  </si>
  <si>
    <t>за 2020 год</t>
  </si>
  <si>
    <t>Среднемесячная заработная плата за 2020  год</t>
  </si>
  <si>
    <t>Заместителль по ФЭВ</t>
  </si>
  <si>
    <t xml:space="preserve">Заместителль по ФЭВ </t>
  </si>
  <si>
    <t>Гетманская С.А.</t>
  </si>
  <si>
    <t>Базильский К.В.</t>
  </si>
  <si>
    <t>Параскевич П.Г.</t>
  </si>
  <si>
    <t>Князева О.П.</t>
  </si>
  <si>
    <t>Магомедова П.А.</t>
  </si>
  <si>
    <t>Лебедева Т.М.</t>
  </si>
  <si>
    <t>Салова А.В.</t>
  </si>
  <si>
    <t>Северова О.И.</t>
  </si>
  <si>
    <t>Авакян А.А.</t>
  </si>
  <si>
    <t>Ханина Н.В.</t>
  </si>
  <si>
    <t>Кобзева Ж.Н.</t>
  </si>
  <si>
    <t>Михайленко Т.И.</t>
  </si>
  <si>
    <t>Грачев Ю.Г.</t>
  </si>
  <si>
    <t>Тучков С.П.</t>
  </si>
  <si>
    <t>Никитенко Ю.А.</t>
  </si>
  <si>
    <t>Камша О.В.</t>
  </si>
  <si>
    <t>Великородова Т.А.</t>
  </si>
  <si>
    <t>Небораченко Л.Н.</t>
  </si>
  <si>
    <t>Мясоедов В.А.</t>
  </si>
  <si>
    <t>Казакова Е.П.</t>
  </si>
  <si>
    <t>Заведующий хозяйством</t>
  </si>
  <si>
    <t>Розмерица С.А.</t>
  </si>
  <si>
    <t>Малушко Е.И</t>
  </si>
  <si>
    <t>Заведующая</t>
  </si>
  <si>
    <t>Супрунова Л.В.</t>
  </si>
  <si>
    <t>Заместитель по ФЭВ</t>
  </si>
  <si>
    <t>Шпичка К.К</t>
  </si>
  <si>
    <t>Колиева О.Н.</t>
  </si>
  <si>
    <t>Исмаилова Ф.Ю.</t>
  </si>
  <si>
    <t>Затонская Г.И., Еремина А.Ю.</t>
  </si>
  <si>
    <t>Разинькова М.С.</t>
  </si>
  <si>
    <t>Годовникова Е.И.</t>
  </si>
  <si>
    <t>Глотова Ю.В.</t>
  </si>
  <si>
    <t>Есаулова Е.А.</t>
  </si>
  <si>
    <t>Гриневская Е.А.</t>
  </si>
  <si>
    <t>Гордиевская Е.А.</t>
  </si>
  <si>
    <t>Заместитель директора поУР</t>
  </si>
  <si>
    <t>Деревенец Н.С.</t>
  </si>
  <si>
    <t>Кондратьева Т.П.</t>
  </si>
  <si>
    <t>Кравченко А.С.</t>
  </si>
  <si>
    <t>Заместитель директора по информ техн</t>
  </si>
  <si>
    <t>Гончарова В.С.</t>
  </si>
  <si>
    <t>Заместитель по УВР</t>
  </si>
  <si>
    <t>Ткачева А.С.</t>
  </si>
  <si>
    <t>Заместитель по АХЧ</t>
  </si>
  <si>
    <t>Колесникова И.В./Подирягина Е.А.</t>
  </si>
  <si>
    <t>Бутова Н. В.</t>
  </si>
  <si>
    <t>Галилова Виктория Александровна</t>
  </si>
  <si>
    <t>Болгарева Е.Н.</t>
  </si>
  <si>
    <t>Цэбуля Е.Г.</t>
  </si>
  <si>
    <t>Лисицина М.А</t>
  </si>
  <si>
    <t>Ильина С.Л.</t>
  </si>
  <si>
    <t>Ковтун Е. М./Лазуткина О.И.</t>
  </si>
  <si>
    <t>Сычева Н.Н.</t>
  </si>
  <si>
    <t>Якубенок В.А.</t>
  </si>
  <si>
    <t>Якуничева О.А./Гетманская О.Е.</t>
  </si>
  <si>
    <t>Мицай И. А./Бирюкова Н.Г.</t>
  </si>
  <si>
    <t>Олейникова Н.И.</t>
  </si>
  <si>
    <t>Зам. зав. по УВР</t>
  </si>
  <si>
    <t>Захарова М.А.</t>
  </si>
  <si>
    <t xml:space="preserve">Зацарина Н.В. </t>
  </si>
  <si>
    <t>Бадаева Е.А.</t>
  </si>
  <si>
    <t>Дука М.В.</t>
  </si>
  <si>
    <t>Мураева И.В.</t>
  </si>
  <si>
    <t>Тимурина В.Ю.</t>
  </si>
  <si>
    <t>Гарибян А.О.</t>
  </si>
  <si>
    <t>Ларионова Л.Н.</t>
  </si>
  <si>
    <t>Ягмурова Л.С.</t>
  </si>
  <si>
    <t>Гресова Е.П.</t>
  </si>
  <si>
    <t>Сотникова А.Б.</t>
  </si>
  <si>
    <t>Якуничева О.А.</t>
  </si>
  <si>
    <t>Курпитко В.М.</t>
  </si>
  <si>
    <t>Погребняк М.Г.</t>
  </si>
  <si>
    <t>Печевская Н.С.</t>
  </si>
  <si>
    <t>Спасибина Н.А.</t>
  </si>
  <si>
    <t>Пегова Л.И.</t>
  </si>
  <si>
    <t>Котлярова О.Н.</t>
  </si>
  <si>
    <t>Лушников А. А.</t>
  </si>
  <si>
    <t>Директор школы</t>
  </si>
  <si>
    <t>Вилль Е. Л.</t>
  </si>
  <si>
    <t>Горбунова Е. С.</t>
  </si>
  <si>
    <t>Сорокина Е.Н.</t>
  </si>
  <si>
    <t>Красовская Т.Ю. (по 15.06.2021)</t>
  </si>
  <si>
    <t>Ахмедова Т.С. (с 16.06.2021г)</t>
  </si>
  <si>
    <t>Поветкина А.В.</t>
  </si>
  <si>
    <t xml:space="preserve">Болотова </t>
  </si>
  <si>
    <t xml:space="preserve">Заместитель директора по АХЧ </t>
  </si>
  <si>
    <t>Полищук С.Е.</t>
  </si>
  <si>
    <t>Пегова Л.И</t>
  </si>
  <si>
    <t>Цветюха Н.А.</t>
  </si>
  <si>
    <t xml:space="preserve"> Щербинина М.А.</t>
  </si>
  <si>
    <t>Пипенко О.С.</t>
  </si>
  <si>
    <t>Худикова А.С.</t>
  </si>
  <si>
    <t>Приходько Л.А.</t>
  </si>
  <si>
    <t>Андриянова Ю.В</t>
  </si>
  <si>
    <t>Доброгорская Е.Ю.</t>
  </si>
  <si>
    <t>Загалова А.И.</t>
  </si>
  <si>
    <t>Заведующая ДОУ</t>
  </si>
  <si>
    <t>Потворова Е.С.</t>
  </si>
  <si>
    <t>Заместитель заведующей по АХР</t>
  </si>
  <si>
    <t>Колесникова И.В.</t>
  </si>
  <si>
    <t>Заместитель заведующей по ФЭВ</t>
  </si>
  <si>
    <t>Зацарина Н.В.</t>
  </si>
  <si>
    <t>Чалова А. А.</t>
  </si>
  <si>
    <t>Штыкова В.А.</t>
  </si>
  <si>
    <t>руководителя  и заместителей</t>
  </si>
</sst>
</file>

<file path=xl/styles.xml><?xml version="1.0" encoding="utf-8"?>
<styleSheet xmlns="http://schemas.openxmlformats.org/spreadsheetml/2006/main">
  <numFmts count="2">
    <numFmt numFmtId="164" formatCode="[$-419]General"/>
    <numFmt numFmtId="165" formatCode="[$-419]#,##0.00"/>
  </numFmts>
  <fonts count="13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4" fontId="1" fillId="0" borderId="0"/>
    <xf numFmtId="0" fontId="12" fillId="0" borderId="0"/>
  </cellStyleXfs>
  <cellXfs count="64">
    <xf numFmtId="0" fontId="0" fillId="0" borderId="0" xfId="0"/>
    <xf numFmtId="4" fontId="0" fillId="0" borderId="1" xfId="0" applyNumberForma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4" fontId="7" fillId="0" borderId="0" xfId="1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165" fontId="7" fillId="0" borderId="3" xfId="1" applyNumberFormat="1" applyFont="1" applyFill="1" applyBorder="1" applyAlignment="1">
      <alignment vertical="center" wrapText="1"/>
    </xf>
    <xf numFmtId="165" fontId="7" fillId="0" borderId="1" xfId="1" applyNumberFormat="1" applyFont="1" applyFill="1" applyBorder="1" applyAlignment="1">
      <alignment vertical="center" wrapText="1"/>
    </xf>
    <xf numFmtId="165" fontId="7" fillId="0" borderId="0" xfId="1" applyNumberFormat="1" applyFont="1" applyFill="1" applyAlignment="1">
      <alignment vertical="center" wrapText="1"/>
    </xf>
    <xf numFmtId="3" fontId="4" fillId="0" borderId="0" xfId="0" applyNumberFormat="1" applyFont="1" applyFill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/>
    <xf numFmtId="3" fontId="4" fillId="0" borderId="0" xfId="0" applyNumberFormat="1" applyFont="1" applyFill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7" fillId="0" borderId="1" xfId="1" applyNumberFormat="1" applyFont="1" applyFill="1" applyBorder="1" applyAlignment="1">
      <alignment horizontal="right" vertical="center" wrapText="1"/>
    </xf>
    <xf numFmtId="4" fontId="11" fillId="0" borderId="0" xfId="0" applyNumberFormat="1" applyFont="1" applyFill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0" borderId="2" xfId="2" applyNumberFormat="1" applyFont="1" applyFill="1" applyBorder="1" applyAlignment="1">
      <alignment horizontal="right" vertical="center" wrapText="1"/>
    </xf>
    <xf numFmtId="4" fontId="6" fillId="0" borderId="2" xfId="2" applyNumberFormat="1" applyFont="1" applyFill="1" applyBorder="1" applyAlignment="1">
      <alignment vertical="center" wrapText="1"/>
    </xf>
    <xf numFmtId="3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/>
    <xf numFmtId="0" fontId="4" fillId="0" borderId="6" xfId="0" applyFont="1" applyBorder="1" applyAlignment="1">
      <alignment horizontal="left"/>
    </xf>
    <xf numFmtId="4" fontId="4" fillId="0" borderId="1" xfId="0" applyNumberFormat="1" applyFont="1" applyBorder="1" applyAlignment="1">
      <alignment wrapText="1"/>
    </xf>
    <xf numFmtId="3" fontId="4" fillId="2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3" fontId="4" fillId="0" borderId="7" xfId="0" applyNumberFormat="1" applyFont="1" applyBorder="1" applyAlignment="1">
      <alignment horizontal="right" vertical="center" wrapText="1"/>
    </xf>
    <xf numFmtId="4" fontId="4" fillId="0" borderId="7" xfId="0" applyNumberFormat="1" applyFont="1" applyBorder="1" applyAlignment="1">
      <alignment vertical="center" wrapText="1"/>
    </xf>
    <xf numFmtId="4" fontId="7" fillId="0" borderId="3" xfId="2" applyNumberFormat="1" applyFont="1" applyFill="1" applyBorder="1" applyAlignment="1">
      <alignment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3" fontId="9" fillId="0" borderId="6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4" fontId="5" fillId="0" borderId="2" xfId="2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</cellXfs>
  <cellStyles count="3">
    <cellStyle name="Excel Built-in Normal" xfId="1"/>
    <cellStyle name="Excel Built-in Normal 1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B384"/>
  <sheetViews>
    <sheetView tabSelected="1" view="pageBreakPreview" zoomScaleNormal="100" zoomScaleSheetLayoutView="100" workbookViewId="0">
      <selection activeCell="A5" sqref="A5:D5"/>
    </sheetView>
  </sheetViews>
  <sheetFormatPr defaultRowHeight="15"/>
  <cols>
    <col min="1" max="1" width="7" style="17" customWidth="1"/>
    <col min="2" max="2" width="38.28515625" style="3" customWidth="1"/>
    <col min="3" max="3" width="37" style="3" customWidth="1"/>
    <col min="4" max="4" width="17.7109375" style="3" customWidth="1"/>
    <col min="5" max="16384" width="9.140625" style="3"/>
  </cols>
  <sheetData>
    <row r="1" spans="1:4">
      <c r="B1" s="21"/>
    </row>
    <row r="2" spans="1:4" ht="18.75">
      <c r="A2" s="43" t="s">
        <v>226</v>
      </c>
      <c r="B2" s="43"/>
      <c r="C2" s="43"/>
      <c r="D2" s="43"/>
    </row>
    <row r="3" spans="1:4" ht="18.75">
      <c r="A3" s="43" t="s">
        <v>227</v>
      </c>
      <c r="B3" s="43"/>
      <c r="C3" s="43"/>
      <c r="D3" s="43"/>
    </row>
    <row r="4" spans="1:4" ht="18.75">
      <c r="A4" s="43" t="s">
        <v>404</v>
      </c>
      <c r="B4" s="43"/>
      <c r="C4" s="43"/>
      <c r="D4" s="43"/>
    </row>
    <row r="5" spans="1:4" ht="18.75">
      <c r="A5" s="43" t="s">
        <v>228</v>
      </c>
      <c r="B5" s="43"/>
      <c r="C5" s="43"/>
      <c r="D5" s="43"/>
    </row>
    <row r="6" spans="1:4" ht="18.75">
      <c r="A6" s="43" t="s">
        <v>295</v>
      </c>
      <c r="B6" s="43"/>
      <c r="C6" s="43"/>
      <c r="D6" s="43"/>
    </row>
    <row r="8" spans="1:4" ht="45">
      <c r="A8" s="18" t="s">
        <v>217</v>
      </c>
      <c r="B8" s="4" t="s">
        <v>0</v>
      </c>
      <c r="C8" s="5" t="s">
        <v>1</v>
      </c>
      <c r="D8" s="4" t="s">
        <v>296</v>
      </c>
    </row>
    <row r="9" spans="1:4" s="6" customFormat="1" ht="15" customHeight="1">
      <c r="A9" s="42" t="s">
        <v>164</v>
      </c>
      <c r="B9" s="42"/>
      <c r="C9" s="42"/>
      <c r="D9" s="42"/>
    </row>
    <row r="10" spans="1:4" s="6" customFormat="1">
      <c r="A10" s="7">
        <v>1</v>
      </c>
      <c r="B10" s="2" t="s">
        <v>165</v>
      </c>
      <c r="C10" s="2" t="s">
        <v>2</v>
      </c>
      <c r="D10" s="2">
        <v>41389.21</v>
      </c>
    </row>
    <row r="11" spans="1:4" s="6" customFormat="1">
      <c r="A11" s="7">
        <v>2</v>
      </c>
      <c r="B11" s="2" t="s">
        <v>166</v>
      </c>
      <c r="C11" s="2" t="s">
        <v>3</v>
      </c>
      <c r="D11" s="2">
        <v>31917.52</v>
      </c>
    </row>
    <row r="12" spans="1:4" s="6" customFormat="1">
      <c r="A12" s="7">
        <v>3</v>
      </c>
      <c r="B12" s="2" t="s">
        <v>331</v>
      </c>
      <c r="C12" s="2" t="s">
        <v>4</v>
      </c>
      <c r="D12" s="2">
        <v>25958.51</v>
      </c>
    </row>
    <row r="13" spans="1:4" s="6" customFormat="1">
      <c r="A13" s="7">
        <v>4</v>
      </c>
      <c r="B13" s="2" t="s">
        <v>167</v>
      </c>
      <c r="C13" s="2" t="s">
        <v>297</v>
      </c>
      <c r="D13" s="2">
        <v>29347.14</v>
      </c>
    </row>
    <row r="14" spans="1:4" s="6" customFormat="1" ht="15" customHeight="1">
      <c r="A14" s="42" t="s">
        <v>168</v>
      </c>
      <c r="B14" s="42"/>
      <c r="C14" s="42"/>
      <c r="D14" s="42"/>
    </row>
    <row r="15" spans="1:4" s="6" customFormat="1">
      <c r="A15" s="7">
        <v>1</v>
      </c>
      <c r="B15" s="2" t="s">
        <v>221</v>
      </c>
      <c r="C15" s="2" t="s">
        <v>2</v>
      </c>
      <c r="D15" s="2">
        <v>32224.41</v>
      </c>
    </row>
    <row r="16" spans="1:4" s="6" customFormat="1">
      <c r="A16" s="7">
        <v>2</v>
      </c>
      <c r="B16" s="2" t="s">
        <v>222</v>
      </c>
      <c r="C16" s="2" t="s">
        <v>4</v>
      </c>
      <c r="D16" s="2">
        <v>29145</v>
      </c>
    </row>
    <row r="17" spans="1:4" s="6" customFormat="1">
      <c r="A17" s="7">
        <v>3</v>
      </c>
      <c r="B17" s="2" t="s">
        <v>223</v>
      </c>
      <c r="C17" s="2" t="s">
        <v>297</v>
      </c>
      <c r="D17" s="2">
        <v>25475.360000000001</v>
      </c>
    </row>
    <row r="18" spans="1:4" s="6" customFormat="1" ht="15" customHeight="1">
      <c r="A18" s="42" t="s">
        <v>176</v>
      </c>
      <c r="B18" s="42"/>
      <c r="C18" s="42"/>
      <c r="D18" s="42"/>
    </row>
    <row r="19" spans="1:4" s="6" customFormat="1">
      <c r="A19" s="7">
        <v>1</v>
      </c>
      <c r="B19" s="2" t="s">
        <v>174</v>
      </c>
      <c r="C19" s="2" t="s">
        <v>2</v>
      </c>
      <c r="D19" s="2">
        <v>36247.03</v>
      </c>
    </row>
    <row r="20" spans="1:4" s="6" customFormat="1">
      <c r="A20" s="7">
        <v>2</v>
      </c>
      <c r="B20" s="2" t="s">
        <v>175</v>
      </c>
      <c r="C20" s="2" t="s">
        <v>297</v>
      </c>
      <c r="D20" s="2">
        <v>22448.639999999999</v>
      </c>
    </row>
    <row r="21" spans="1:4" s="6" customFormat="1" ht="15" customHeight="1">
      <c r="A21" s="42" t="s">
        <v>70</v>
      </c>
      <c r="B21" s="42"/>
      <c r="C21" s="42"/>
      <c r="D21" s="42"/>
    </row>
    <row r="22" spans="1:4" s="6" customFormat="1">
      <c r="A22" s="7">
        <v>1</v>
      </c>
      <c r="B22" s="2" t="s">
        <v>69</v>
      </c>
      <c r="C22" s="2" t="s">
        <v>2</v>
      </c>
      <c r="D22" s="2">
        <v>31310.11</v>
      </c>
    </row>
    <row r="23" spans="1:4" s="6" customFormat="1">
      <c r="A23" s="7">
        <v>2</v>
      </c>
      <c r="B23" s="2" t="s">
        <v>340</v>
      </c>
      <c r="C23" s="2" t="s">
        <v>341</v>
      </c>
      <c r="D23" s="2">
        <v>30283.61</v>
      </c>
    </row>
    <row r="24" spans="1:4" s="6" customFormat="1">
      <c r="A24" s="7">
        <v>3</v>
      </c>
      <c r="B24" s="2" t="s">
        <v>342</v>
      </c>
      <c r="C24" s="2" t="s">
        <v>343</v>
      </c>
      <c r="D24" s="2">
        <v>27387.56</v>
      </c>
    </row>
    <row r="25" spans="1:4" s="6" customFormat="1">
      <c r="A25" s="7">
        <v>4</v>
      </c>
      <c r="B25" s="2" t="s">
        <v>344</v>
      </c>
      <c r="C25" s="2" t="s">
        <v>324</v>
      </c>
      <c r="D25" s="2">
        <v>29646.26</v>
      </c>
    </row>
    <row r="26" spans="1:4" s="6" customFormat="1" ht="15" customHeight="1">
      <c r="A26" s="49" t="s">
        <v>23</v>
      </c>
      <c r="B26" s="49"/>
      <c r="C26" s="49"/>
      <c r="D26" s="49"/>
    </row>
    <row r="27" spans="1:4" s="6" customFormat="1">
      <c r="A27" s="7">
        <v>1</v>
      </c>
      <c r="B27" s="2" t="s">
        <v>380</v>
      </c>
      <c r="C27" s="2" t="s">
        <v>2</v>
      </c>
      <c r="D27" s="2">
        <v>39431.06</v>
      </c>
    </row>
    <row r="28" spans="1:4" s="6" customFormat="1">
      <c r="A28" s="19">
        <v>2</v>
      </c>
      <c r="B28" s="2" t="s">
        <v>24</v>
      </c>
      <c r="C28" s="2" t="s">
        <v>4</v>
      </c>
      <c r="D28" s="2">
        <v>29740.77</v>
      </c>
    </row>
    <row r="29" spans="1:4" s="6" customFormat="1">
      <c r="A29" s="7">
        <v>3</v>
      </c>
      <c r="B29" s="2" t="s">
        <v>381</v>
      </c>
      <c r="C29" s="2" t="s">
        <v>297</v>
      </c>
      <c r="D29" s="2">
        <v>33537.1</v>
      </c>
    </row>
    <row r="30" spans="1:4" s="6" customFormat="1">
      <c r="A30" s="19">
        <v>4</v>
      </c>
      <c r="B30" s="2" t="s">
        <v>382</v>
      </c>
      <c r="C30" s="2" t="s">
        <v>297</v>
      </c>
      <c r="D30" s="2">
        <v>29479.15</v>
      </c>
    </row>
    <row r="31" spans="1:4" s="6" customFormat="1" ht="15" customHeight="1">
      <c r="A31" s="42" t="s">
        <v>198</v>
      </c>
      <c r="B31" s="42"/>
      <c r="C31" s="42"/>
      <c r="D31" s="42"/>
    </row>
    <row r="32" spans="1:4" s="6" customFormat="1">
      <c r="A32" s="7">
        <v>1</v>
      </c>
      <c r="B32" s="2" t="s">
        <v>235</v>
      </c>
      <c r="C32" s="2" t="s">
        <v>224</v>
      </c>
      <c r="D32" s="2">
        <v>33323.68</v>
      </c>
    </row>
    <row r="33" spans="1:4" s="6" customFormat="1">
      <c r="A33" s="19">
        <v>2</v>
      </c>
      <c r="B33" s="2" t="s">
        <v>236</v>
      </c>
      <c r="C33" s="2" t="s">
        <v>298</v>
      </c>
      <c r="D33" s="2">
        <v>28327.11</v>
      </c>
    </row>
    <row r="34" spans="1:4" s="6" customFormat="1" ht="15" customHeight="1">
      <c r="A34" s="42" t="s">
        <v>8</v>
      </c>
      <c r="B34" s="42"/>
      <c r="C34" s="42"/>
      <c r="D34" s="42"/>
    </row>
    <row r="35" spans="1:4" s="6" customFormat="1">
      <c r="A35" s="7">
        <v>1</v>
      </c>
      <c r="B35" s="2" t="s">
        <v>237</v>
      </c>
      <c r="C35" s="2" t="s">
        <v>2</v>
      </c>
      <c r="D35" s="2">
        <v>39677.019999999997</v>
      </c>
    </row>
    <row r="36" spans="1:4" s="6" customFormat="1">
      <c r="A36" s="19">
        <v>2</v>
      </c>
      <c r="B36" s="2" t="s">
        <v>238</v>
      </c>
      <c r="C36" s="2" t="s">
        <v>3</v>
      </c>
      <c r="D36" s="2">
        <v>33466.839999999997</v>
      </c>
    </row>
    <row r="37" spans="1:4" s="6" customFormat="1">
      <c r="A37" s="7">
        <v>3</v>
      </c>
      <c r="B37" s="2" t="s">
        <v>239</v>
      </c>
      <c r="C37" s="2" t="s">
        <v>4</v>
      </c>
      <c r="D37" s="2">
        <v>30121.52</v>
      </c>
    </row>
    <row r="38" spans="1:4" s="6" customFormat="1">
      <c r="A38" s="19">
        <v>4</v>
      </c>
      <c r="B38" s="2" t="s">
        <v>355</v>
      </c>
      <c r="C38" s="2" t="s">
        <v>297</v>
      </c>
      <c r="D38" s="2">
        <v>28701.41</v>
      </c>
    </row>
    <row r="39" spans="1:4" s="6" customFormat="1" ht="15" customHeight="1">
      <c r="A39" s="49" t="s">
        <v>169</v>
      </c>
      <c r="B39" s="49"/>
      <c r="C39" s="49"/>
      <c r="D39" s="49"/>
    </row>
    <row r="40" spans="1:4" s="6" customFormat="1">
      <c r="A40" s="19">
        <v>1</v>
      </c>
      <c r="B40" s="35" t="s">
        <v>241</v>
      </c>
      <c r="C40" s="35" t="s">
        <v>2</v>
      </c>
      <c r="D40" s="35">
        <v>45380.12</v>
      </c>
    </row>
    <row r="41" spans="1:4" s="6" customFormat="1">
      <c r="A41" s="19">
        <v>2</v>
      </c>
      <c r="B41" s="35" t="s">
        <v>242</v>
      </c>
      <c r="C41" s="35" t="s">
        <v>3</v>
      </c>
      <c r="D41" s="35">
        <v>41480.67</v>
      </c>
    </row>
    <row r="42" spans="1:4" s="6" customFormat="1">
      <c r="A42" s="19">
        <v>3</v>
      </c>
      <c r="B42" s="35" t="s">
        <v>243</v>
      </c>
      <c r="C42" s="35" t="s">
        <v>4</v>
      </c>
      <c r="D42" s="35">
        <v>32593.85</v>
      </c>
    </row>
    <row r="43" spans="1:4" s="6" customFormat="1">
      <c r="A43" s="19">
        <v>4</v>
      </c>
      <c r="B43" s="35" t="s">
        <v>369</v>
      </c>
      <c r="C43" s="35" t="s">
        <v>297</v>
      </c>
      <c r="D43" s="35">
        <v>42291.9</v>
      </c>
    </row>
    <row r="44" spans="1:4" s="6" customFormat="1" ht="15" customHeight="1">
      <c r="A44" s="42" t="s">
        <v>132</v>
      </c>
      <c r="B44" s="42"/>
      <c r="C44" s="42"/>
      <c r="D44" s="42"/>
    </row>
    <row r="45" spans="1:4" s="6" customFormat="1">
      <c r="A45" s="7">
        <v>1</v>
      </c>
      <c r="B45" s="2" t="s">
        <v>133</v>
      </c>
      <c r="C45" s="2" t="s">
        <v>2</v>
      </c>
      <c r="D45" s="2">
        <v>40104.39</v>
      </c>
    </row>
    <row r="46" spans="1:4" s="6" customFormat="1">
      <c r="A46" s="19">
        <v>2</v>
      </c>
      <c r="B46" s="2" t="s">
        <v>134</v>
      </c>
      <c r="C46" s="2" t="s">
        <v>3</v>
      </c>
      <c r="D46" s="2">
        <v>31303.85</v>
      </c>
    </row>
    <row r="47" spans="1:4" s="6" customFormat="1">
      <c r="A47" s="7">
        <v>3</v>
      </c>
      <c r="B47" s="2" t="s">
        <v>135</v>
      </c>
      <c r="C47" s="2" t="s">
        <v>4</v>
      </c>
      <c r="D47" s="2">
        <v>30565.58</v>
      </c>
    </row>
    <row r="48" spans="1:4" s="6" customFormat="1">
      <c r="A48" s="19">
        <v>4</v>
      </c>
      <c r="B48" s="2" t="s">
        <v>136</v>
      </c>
      <c r="C48" s="2" t="s">
        <v>297</v>
      </c>
      <c r="D48" s="2">
        <v>28595.94</v>
      </c>
    </row>
    <row r="49" spans="1:4" s="6" customFormat="1" ht="15" customHeight="1">
      <c r="A49" s="60" t="s">
        <v>52</v>
      </c>
      <c r="B49" s="60"/>
      <c r="C49" s="60"/>
      <c r="D49" s="60"/>
    </row>
    <row r="50" spans="1:4" s="8" customFormat="1">
      <c r="A50" s="26">
        <v>1</v>
      </c>
      <c r="B50" s="27" t="s">
        <v>244</v>
      </c>
      <c r="C50" s="27" t="s">
        <v>2</v>
      </c>
      <c r="D50" s="27">
        <v>38020.61</v>
      </c>
    </row>
    <row r="51" spans="1:4" s="8" customFormat="1">
      <c r="A51" s="26">
        <v>2</v>
      </c>
      <c r="B51" s="27" t="s">
        <v>245</v>
      </c>
      <c r="C51" s="27" t="s">
        <v>3</v>
      </c>
      <c r="D51" s="27">
        <v>32737.74</v>
      </c>
    </row>
    <row r="52" spans="1:4" s="8" customFormat="1">
      <c r="A52" s="26">
        <v>3</v>
      </c>
      <c r="B52" s="27" t="s">
        <v>320</v>
      </c>
      <c r="C52" s="27" t="s">
        <v>4</v>
      </c>
      <c r="D52" s="27">
        <v>27264.58</v>
      </c>
    </row>
    <row r="53" spans="1:4" s="8" customFormat="1">
      <c r="A53" s="26">
        <v>4</v>
      </c>
      <c r="B53" s="27" t="s">
        <v>321</v>
      </c>
      <c r="C53" s="27" t="s">
        <v>297</v>
      </c>
      <c r="D53" s="27">
        <v>33512.26</v>
      </c>
    </row>
    <row r="54" spans="1:4" s="8" customFormat="1" ht="15" customHeight="1">
      <c r="A54" s="42" t="s">
        <v>229</v>
      </c>
      <c r="B54" s="42"/>
      <c r="C54" s="42"/>
      <c r="D54" s="42"/>
    </row>
    <row r="55" spans="1:4" s="6" customFormat="1">
      <c r="A55" s="7">
        <v>1</v>
      </c>
      <c r="B55" s="2" t="s">
        <v>246</v>
      </c>
      <c r="C55" s="2" t="s">
        <v>322</v>
      </c>
      <c r="D55" s="2">
        <v>43119.68</v>
      </c>
    </row>
    <row r="56" spans="1:4" s="6" customFormat="1">
      <c r="A56" s="19">
        <v>2</v>
      </c>
      <c r="B56" s="2" t="s">
        <v>247</v>
      </c>
      <c r="C56" s="2" t="s">
        <v>3</v>
      </c>
      <c r="D56" s="2">
        <v>29066.13</v>
      </c>
    </row>
    <row r="57" spans="1:4" s="6" customFormat="1">
      <c r="A57" s="7">
        <v>3</v>
      </c>
      <c r="B57" s="2" t="s">
        <v>323</v>
      </c>
      <c r="C57" s="2" t="s">
        <v>4</v>
      </c>
      <c r="D57" s="2">
        <v>24205.68</v>
      </c>
    </row>
    <row r="58" spans="1:4" s="6" customFormat="1">
      <c r="A58" s="19">
        <v>4</v>
      </c>
      <c r="B58" s="2" t="s">
        <v>248</v>
      </c>
      <c r="C58" s="2" t="s">
        <v>324</v>
      </c>
      <c r="D58" s="2">
        <v>34190.33</v>
      </c>
    </row>
    <row r="59" spans="1:4" s="6" customFormat="1" ht="15" customHeight="1">
      <c r="A59" s="61" t="s">
        <v>293</v>
      </c>
      <c r="B59" s="62"/>
      <c r="C59" s="62"/>
      <c r="D59" s="63"/>
    </row>
    <row r="60" spans="1:4" s="6" customFormat="1">
      <c r="A60" s="19">
        <v>1</v>
      </c>
      <c r="B60" s="1" t="s">
        <v>291</v>
      </c>
      <c r="C60" s="1" t="s">
        <v>2</v>
      </c>
      <c r="D60" s="2">
        <v>36571.19</v>
      </c>
    </row>
    <row r="61" spans="1:4" s="6" customFormat="1">
      <c r="A61" s="19">
        <v>2</v>
      </c>
      <c r="B61" s="1" t="s">
        <v>292</v>
      </c>
      <c r="C61" s="1" t="s">
        <v>4</v>
      </c>
      <c r="D61" s="2">
        <v>33854.85</v>
      </c>
    </row>
    <row r="62" spans="1:4" s="6" customFormat="1">
      <c r="A62" s="19">
        <v>3</v>
      </c>
      <c r="B62" s="1" t="s">
        <v>346</v>
      </c>
      <c r="C62" s="1" t="s">
        <v>297</v>
      </c>
      <c r="D62" s="2">
        <v>29401.78</v>
      </c>
    </row>
    <row r="63" spans="1:4" s="6" customFormat="1" ht="15" customHeight="1">
      <c r="A63" s="49" t="s">
        <v>183</v>
      </c>
      <c r="B63" s="49"/>
      <c r="C63" s="49"/>
      <c r="D63" s="49"/>
    </row>
    <row r="64" spans="1:4" s="6" customFormat="1">
      <c r="A64" s="7">
        <v>1</v>
      </c>
      <c r="B64" s="2" t="s">
        <v>184</v>
      </c>
      <c r="C64" s="2" t="s">
        <v>2</v>
      </c>
      <c r="D64" s="2">
        <v>28441.919999999998</v>
      </c>
    </row>
    <row r="65" spans="1:4" s="6" customFormat="1">
      <c r="A65" s="19">
        <v>2</v>
      </c>
      <c r="B65" s="2" t="s">
        <v>185</v>
      </c>
      <c r="C65" s="2" t="s">
        <v>38</v>
      </c>
      <c r="D65" s="2">
        <v>30836.959999999999</v>
      </c>
    </row>
    <row r="66" spans="1:4" s="6" customFormat="1">
      <c r="A66" s="7">
        <v>3</v>
      </c>
      <c r="B66" s="2" t="s">
        <v>186</v>
      </c>
      <c r="C66" s="2" t="s">
        <v>4</v>
      </c>
      <c r="D66" s="2">
        <v>40896.69</v>
      </c>
    </row>
    <row r="67" spans="1:4" s="6" customFormat="1">
      <c r="A67" s="19">
        <v>4</v>
      </c>
      <c r="B67" s="2" t="s">
        <v>187</v>
      </c>
      <c r="C67" s="2" t="s">
        <v>297</v>
      </c>
      <c r="D67" s="2">
        <v>34926.11</v>
      </c>
    </row>
    <row r="68" spans="1:4" s="6" customFormat="1" ht="15" customHeight="1">
      <c r="A68" s="49" t="s">
        <v>204</v>
      </c>
      <c r="B68" s="49"/>
      <c r="C68" s="49"/>
      <c r="D68" s="49"/>
    </row>
    <row r="69" spans="1:4" s="6" customFormat="1">
      <c r="A69" s="19">
        <v>1</v>
      </c>
      <c r="B69" s="35" t="s">
        <v>205</v>
      </c>
      <c r="C69" s="35" t="s">
        <v>2</v>
      </c>
      <c r="D69" s="35">
        <v>42954.45</v>
      </c>
    </row>
    <row r="70" spans="1:4" s="6" customFormat="1">
      <c r="A70" s="19">
        <v>2</v>
      </c>
      <c r="B70" s="35" t="s">
        <v>206</v>
      </c>
      <c r="C70" s="35" t="s">
        <v>3</v>
      </c>
      <c r="D70" s="35">
        <v>33092.129999999997</v>
      </c>
    </row>
    <row r="71" spans="1:4" s="6" customFormat="1">
      <c r="A71" s="19">
        <v>3</v>
      </c>
      <c r="B71" s="35" t="s">
        <v>370</v>
      </c>
      <c r="C71" s="35" t="s">
        <v>4</v>
      </c>
      <c r="D71" s="35">
        <v>29594.49</v>
      </c>
    </row>
    <row r="72" spans="1:4" s="6" customFormat="1">
      <c r="A72" s="19">
        <v>4</v>
      </c>
      <c r="B72" s="35" t="s">
        <v>203</v>
      </c>
      <c r="C72" s="35" t="s">
        <v>297</v>
      </c>
      <c r="D72" s="35">
        <v>40390.78</v>
      </c>
    </row>
    <row r="73" spans="1:4" s="6" customFormat="1" ht="15" customHeight="1">
      <c r="A73" s="50" t="s">
        <v>230</v>
      </c>
      <c r="B73" s="50"/>
      <c r="C73" s="50"/>
      <c r="D73" s="50"/>
    </row>
    <row r="74" spans="1:4" s="6" customFormat="1">
      <c r="A74" s="7">
        <v>1</v>
      </c>
      <c r="B74" s="2" t="s">
        <v>75</v>
      </c>
      <c r="C74" s="2" t="s">
        <v>2</v>
      </c>
      <c r="D74" s="9">
        <v>32382.73</v>
      </c>
    </row>
    <row r="75" spans="1:4" s="6" customFormat="1">
      <c r="A75" s="7">
        <v>2</v>
      </c>
      <c r="B75" s="2" t="s">
        <v>76</v>
      </c>
      <c r="C75" s="2" t="s">
        <v>297</v>
      </c>
      <c r="D75" s="9">
        <v>13145.42</v>
      </c>
    </row>
    <row r="76" spans="1:4" s="6" customFormat="1">
      <c r="A76" s="42" t="s">
        <v>199</v>
      </c>
      <c r="B76" s="42"/>
      <c r="C76" s="42"/>
      <c r="D76" s="42"/>
    </row>
    <row r="77" spans="1:4" s="6" customFormat="1">
      <c r="A77" s="24">
        <v>1</v>
      </c>
      <c r="B77" s="22" t="s">
        <v>200</v>
      </c>
      <c r="C77" s="22" t="s">
        <v>2</v>
      </c>
      <c r="D77" s="22">
        <f>433440.23/12</f>
        <v>36120.019166666665</v>
      </c>
    </row>
    <row r="78" spans="1:4" s="6" customFormat="1">
      <c r="A78" s="25">
        <v>2</v>
      </c>
      <c r="B78" s="22" t="s">
        <v>201</v>
      </c>
      <c r="C78" s="22" t="s">
        <v>3</v>
      </c>
      <c r="D78" s="22">
        <f>369871.41/12</f>
        <v>30822.617499999997</v>
      </c>
    </row>
    <row r="79" spans="1:4" s="6" customFormat="1">
      <c r="A79" s="24">
        <v>3</v>
      </c>
      <c r="B79" s="22" t="s">
        <v>202</v>
      </c>
      <c r="C79" s="22" t="s">
        <v>4</v>
      </c>
      <c r="D79" s="22">
        <f>310730.81/12</f>
        <v>25894.234166666665</v>
      </c>
    </row>
    <row r="80" spans="1:4" s="6" customFormat="1">
      <c r="A80" s="25">
        <v>4</v>
      </c>
      <c r="B80" s="22" t="s">
        <v>313</v>
      </c>
      <c r="C80" s="22" t="s">
        <v>297</v>
      </c>
      <c r="D80" s="22">
        <f>289594.25/12</f>
        <v>24132.854166666668</v>
      </c>
    </row>
    <row r="81" spans="1:4" s="6" customFormat="1" ht="15" customHeight="1">
      <c r="A81" s="44" t="s">
        <v>127</v>
      </c>
      <c r="B81" s="44"/>
      <c r="C81" s="44"/>
      <c r="D81" s="44"/>
    </row>
    <row r="82" spans="1:4" s="6" customFormat="1">
      <c r="A82" s="28">
        <v>1</v>
      </c>
      <c r="B82" s="29" t="s">
        <v>351</v>
      </c>
      <c r="C82" s="29" t="s">
        <v>2</v>
      </c>
      <c r="D82" s="29">
        <v>47029.9</v>
      </c>
    </row>
    <row r="83" spans="1:4" s="6" customFormat="1">
      <c r="A83" s="28">
        <v>3</v>
      </c>
      <c r="B83" s="29" t="s">
        <v>352</v>
      </c>
      <c r="C83" s="29" t="s">
        <v>3</v>
      </c>
      <c r="D83" s="29">
        <f>421093.54/12</f>
        <v>35091.128333333334</v>
      </c>
    </row>
    <row r="84" spans="1:4" s="6" customFormat="1">
      <c r="A84" s="28">
        <v>4</v>
      </c>
      <c r="B84" s="29" t="s">
        <v>353</v>
      </c>
      <c r="C84" s="29" t="s">
        <v>4</v>
      </c>
      <c r="D84" s="29">
        <f>444534.38/12</f>
        <v>37044.531666666669</v>
      </c>
    </row>
    <row r="85" spans="1:4" s="6" customFormat="1">
      <c r="A85" s="28">
        <v>5</v>
      </c>
      <c r="B85" s="29" t="s">
        <v>354</v>
      </c>
      <c r="C85" s="29" t="s">
        <v>297</v>
      </c>
      <c r="D85" s="29">
        <v>40409.120000000003</v>
      </c>
    </row>
    <row r="86" spans="1:4" s="6" customFormat="1" ht="15" customHeight="1">
      <c r="A86" s="42" t="s">
        <v>181</v>
      </c>
      <c r="B86" s="42"/>
      <c r="C86" s="42"/>
      <c r="D86" s="42"/>
    </row>
    <row r="87" spans="1:4" s="6" customFormat="1">
      <c r="A87" s="7">
        <v>1</v>
      </c>
      <c r="B87" s="2" t="s">
        <v>325</v>
      </c>
      <c r="C87" s="2" t="s">
        <v>182</v>
      </c>
      <c r="D87" s="2">
        <v>33372.43</v>
      </c>
    </row>
    <row r="88" spans="1:4" s="6" customFormat="1">
      <c r="A88" s="7">
        <v>2</v>
      </c>
      <c r="B88" s="2" t="s">
        <v>45</v>
      </c>
      <c r="C88" s="2" t="s">
        <v>297</v>
      </c>
      <c r="D88" s="2">
        <v>13017.85</v>
      </c>
    </row>
    <row r="89" spans="1:4" s="6" customFormat="1" ht="15" customHeight="1">
      <c r="A89" s="42" t="s">
        <v>13</v>
      </c>
      <c r="B89" s="42"/>
      <c r="C89" s="42"/>
      <c r="D89" s="42"/>
    </row>
    <row r="90" spans="1:4" s="6" customFormat="1">
      <c r="A90" s="7">
        <v>1</v>
      </c>
      <c r="B90" s="2" t="s">
        <v>249</v>
      </c>
      <c r="C90" s="2" t="s">
        <v>2</v>
      </c>
      <c r="D90" s="2">
        <v>38827.33</v>
      </c>
    </row>
    <row r="91" spans="1:4" s="6" customFormat="1">
      <c r="A91" s="7">
        <v>2</v>
      </c>
      <c r="B91" s="2" t="s">
        <v>250</v>
      </c>
      <c r="C91" s="2" t="s">
        <v>4</v>
      </c>
      <c r="D91" s="2">
        <v>34071.5</v>
      </c>
    </row>
    <row r="92" spans="1:4" s="6" customFormat="1">
      <c r="A92" s="7">
        <v>3</v>
      </c>
      <c r="B92" s="2" t="s">
        <v>240</v>
      </c>
      <c r="C92" s="2" t="s">
        <v>324</v>
      </c>
      <c r="D92" s="2">
        <v>24196</v>
      </c>
    </row>
    <row r="93" spans="1:4" s="6" customFormat="1" ht="15" customHeight="1">
      <c r="A93" s="42" t="s">
        <v>56</v>
      </c>
      <c r="B93" s="42"/>
      <c r="C93" s="42"/>
      <c r="D93" s="42"/>
    </row>
    <row r="94" spans="1:4" s="6" customFormat="1">
      <c r="A94" s="7">
        <v>1</v>
      </c>
      <c r="B94" s="2" t="s">
        <v>57</v>
      </c>
      <c r="C94" s="2" t="s">
        <v>2</v>
      </c>
      <c r="D94" s="2">
        <v>42468.2</v>
      </c>
    </row>
    <row r="95" spans="1:4" s="6" customFormat="1">
      <c r="A95" s="7">
        <v>2</v>
      </c>
      <c r="B95" s="2" t="s">
        <v>58</v>
      </c>
      <c r="C95" s="2" t="s">
        <v>4</v>
      </c>
      <c r="D95" s="2">
        <v>24529.82</v>
      </c>
    </row>
    <row r="96" spans="1:4" s="6" customFormat="1">
      <c r="A96" s="7">
        <v>3</v>
      </c>
      <c r="B96" s="2" t="s">
        <v>59</v>
      </c>
      <c r="C96" s="2" t="s">
        <v>324</v>
      </c>
      <c r="D96" s="2">
        <v>29490.48</v>
      </c>
    </row>
    <row r="97" spans="1:4" s="6" customFormat="1">
      <c r="A97" s="45" t="s">
        <v>83</v>
      </c>
      <c r="B97" s="45"/>
      <c r="C97" s="45"/>
      <c r="D97" s="45"/>
    </row>
    <row r="98" spans="1:4" s="12" customFormat="1">
      <c r="A98" s="20">
        <v>1</v>
      </c>
      <c r="B98" s="10" t="s">
        <v>272</v>
      </c>
      <c r="C98" s="11" t="s">
        <v>2</v>
      </c>
      <c r="D98" s="38">
        <v>33340</v>
      </c>
    </row>
    <row r="99" spans="1:4" s="12" customFormat="1">
      <c r="A99" s="20">
        <v>2</v>
      </c>
      <c r="B99" s="10" t="s">
        <v>273</v>
      </c>
      <c r="C99" s="11" t="s">
        <v>297</v>
      </c>
      <c r="D99" s="38">
        <v>24075</v>
      </c>
    </row>
    <row r="100" spans="1:4" s="12" customFormat="1">
      <c r="A100" s="42" t="s">
        <v>80</v>
      </c>
      <c r="B100" s="42"/>
      <c r="C100" s="42"/>
      <c r="D100" s="42"/>
    </row>
    <row r="101" spans="1:4" s="6" customFormat="1">
      <c r="A101" s="7">
        <v>1</v>
      </c>
      <c r="B101" s="2" t="s">
        <v>81</v>
      </c>
      <c r="C101" s="2" t="s">
        <v>2</v>
      </c>
      <c r="D101" s="2">
        <v>31350.2</v>
      </c>
    </row>
    <row r="102" spans="1:4" s="6" customFormat="1">
      <c r="A102" s="7">
        <v>2</v>
      </c>
      <c r="B102" s="2" t="s">
        <v>82</v>
      </c>
      <c r="C102" s="2" t="s">
        <v>297</v>
      </c>
      <c r="D102" s="2">
        <v>23746.01</v>
      </c>
    </row>
    <row r="103" spans="1:4" s="6" customFormat="1" ht="15" customHeight="1">
      <c r="A103" s="42" t="s">
        <v>9</v>
      </c>
      <c r="B103" s="42"/>
      <c r="C103" s="42"/>
      <c r="D103" s="42"/>
    </row>
    <row r="104" spans="1:4" s="6" customFormat="1">
      <c r="A104" s="24">
        <v>1</v>
      </c>
      <c r="B104" s="22" t="s">
        <v>10</v>
      </c>
      <c r="C104" s="22" t="s">
        <v>2</v>
      </c>
      <c r="D104" s="22">
        <v>37282.19</v>
      </c>
    </row>
    <row r="105" spans="1:4" s="6" customFormat="1">
      <c r="A105" s="7">
        <v>2</v>
      </c>
      <c r="B105" s="2" t="s">
        <v>375</v>
      </c>
      <c r="C105" s="2" t="s">
        <v>3</v>
      </c>
      <c r="D105" s="2">
        <v>34682.46</v>
      </c>
    </row>
    <row r="106" spans="1:4" s="6" customFormat="1">
      <c r="A106" s="7">
        <v>3</v>
      </c>
      <c r="B106" s="2" t="s">
        <v>11</v>
      </c>
      <c r="C106" s="2" t="s">
        <v>4</v>
      </c>
      <c r="D106" s="2">
        <v>33605.120000000003</v>
      </c>
    </row>
    <row r="107" spans="1:4" s="6" customFormat="1">
      <c r="A107" s="7">
        <v>4</v>
      </c>
      <c r="B107" s="2" t="s">
        <v>12</v>
      </c>
      <c r="C107" s="2" t="s">
        <v>297</v>
      </c>
      <c r="D107" s="2">
        <v>34414.959999999999</v>
      </c>
    </row>
    <row r="108" spans="1:4" s="6" customFormat="1" ht="15" customHeight="1">
      <c r="A108" s="42" t="s">
        <v>178</v>
      </c>
      <c r="B108" s="42"/>
      <c r="C108" s="42"/>
      <c r="D108" s="42"/>
    </row>
    <row r="109" spans="1:4" s="6" customFormat="1">
      <c r="A109" s="7">
        <v>1</v>
      </c>
      <c r="B109" s="2" t="s">
        <v>179</v>
      </c>
      <c r="C109" s="2" t="s">
        <v>2</v>
      </c>
      <c r="D109" s="2">
        <v>35285.4</v>
      </c>
    </row>
    <row r="110" spans="1:4" s="6" customFormat="1">
      <c r="A110" s="7">
        <v>2</v>
      </c>
      <c r="B110" s="2" t="s">
        <v>180</v>
      </c>
      <c r="C110" s="2" t="s">
        <v>297</v>
      </c>
      <c r="D110" s="2">
        <v>25106.53</v>
      </c>
    </row>
    <row r="111" spans="1:4" s="6" customFormat="1" ht="15" customHeight="1">
      <c r="A111" s="44" t="s">
        <v>137</v>
      </c>
      <c r="B111" s="44"/>
      <c r="C111" s="44"/>
      <c r="D111" s="44"/>
    </row>
    <row r="112" spans="1:4" s="6" customFormat="1">
      <c r="A112" s="28">
        <v>1</v>
      </c>
      <c r="B112" s="29" t="s">
        <v>345</v>
      </c>
      <c r="C112" s="29" t="s">
        <v>2</v>
      </c>
      <c r="D112" s="29">
        <v>36397.980000000003</v>
      </c>
    </row>
    <row r="113" spans="1:4" s="6" customFormat="1">
      <c r="A113" s="28">
        <v>2</v>
      </c>
      <c r="B113" s="29" t="s">
        <v>274</v>
      </c>
      <c r="C113" s="29" t="s">
        <v>297</v>
      </c>
      <c r="D113" s="29">
        <v>29482.400000000001</v>
      </c>
    </row>
    <row r="114" spans="1:4" s="6" customFormat="1" ht="15" customHeight="1">
      <c r="A114" s="46" t="s">
        <v>290</v>
      </c>
      <c r="B114" s="47"/>
      <c r="C114" s="47"/>
      <c r="D114" s="48"/>
    </row>
    <row r="115" spans="1:4" s="6" customFormat="1">
      <c r="A115" s="7">
        <v>1</v>
      </c>
      <c r="B115" s="1" t="s">
        <v>289</v>
      </c>
      <c r="C115" s="1" t="s">
        <v>2</v>
      </c>
      <c r="D115" s="2">
        <v>43133.88</v>
      </c>
    </row>
    <row r="116" spans="1:4" s="6" customFormat="1">
      <c r="A116" s="7">
        <v>2</v>
      </c>
      <c r="B116" s="1" t="s">
        <v>329</v>
      </c>
      <c r="C116" s="1" t="s">
        <v>297</v>
      </c>
      <c r="D116" s="2">
        <v>21956.25</v>
      </c>
    </row>
    <row r="117" spans="1:4" s="6" customFormat="1" ht="15" customHeight="1">
      <c r="A117" s="42" t="s">
        <v>77</v>
      </c>
      <c r="B117" s="42"/>
      <c r="C117" s="42"/>
      <c r="D117" s="42"/>
    </row>
    <row r="118" spans="1:4" s="6" customFormat="1">
      <c r="A118" s="7">
        <v>1</v>
      </c>
      <c r="B118" s="2" t="s">
        <v>78</v>
      </c>
      <c r="C118" s="2" t="s">
        <v>2</v>
      </c>
      <c r="D118" s="9">
        <v>38105.19</v>
      </c>
    </row>
    <row r="119" spans="1:4" s="6" customFormat="1">
      <c r="A119" s="7">
        <v>2</v>
      </c>
      <c r="B119" s="2" t="s">
        <v>79</v>
      </c>
      <c r="C119" s="2" t="s">
        <v>297</v>
      </c>
      <c r="D119" s="9">
        <v>15712.76</v>
      </c>
    </row>
    <row r="120" spans="1:4" s="6" customFormat="1" ht="15" customHeight="1">
      <c r="A120" s="42" t="s">
        <v>46</v>
      </c>
      <c r="B120" s="42"/>
      <c r="C120" s="42"/>
      <c r="D120" s="42"/>
    </row>
    <row r="121" spans="1:4" s="6" customFormat="1">
      <c r="A121" s="7">
        <v>1</v>
      </c>
      <c r="B121" s="2" t="s">
        <v>44</v>
      </c>
      <c r="C121" s="2" t="s">
        <v>2</v>
      </c>
      <c r="D121" s="9">
        <v>29449.84</v>
      </c>
    </row>
    <row r="122" spans="1:4" s="6" customFormat="1">
      <c r="A122" s="7">
        <v>2</v>
      </c>
      <c r="B122" s="2" t="s">
        <v>45</v>
      </c>
      <c r="C122" s="2" t="s">
        <v>297</v>
      </c>
      <c r="D122" s="9">
        <v>16071.91</v>
      </c>
    </row>
    <row r="123" spans="1:4" s="6" customFormat="1" ht="15" customHeight="1">
      <c r="A123" s="42" t="s">
        <v>177</v>
      </c>
      <c r="B123" s="42"/>
      <c r="C123" s="42"/>
      <c r="D123" s="42"/>
    </row>
    <row r="124" spans="1:4" s="6" customFormat="1">
      <c r="A124" s="7">
        <v>1</v>
      </c>
      <c r="B124" s="2" t="s">
        <v>148</v>
      </c>
      <c r="C124" s="2" t="s">
        <v>2</v>
      </c>
      <c r="D124" s="9">
        <v>36009.599999999999</v>
      </c>
    </row>
    <row r="125" spans="1:4" s="6" customFormat="1">
      <c r="A125" s="7">
        <v>2</v>
      </c>
      <c r="B125" s="2" t="s">
        <v>149</v>
      </c>
      <c r="C125" s="2" t="s">
        <v>297</v>
      </c>
      <c r="D125" s="9">
        <v>20543.849999999999</v>
      </c>
    </row>
    <row r="126" spans="1:4" s="6" customFormat="1" ht="15" customHeight="1">
      <c r="A126" s="42" t="s">
        <v>170</v>
      </c>
      <c r="B126" s="42"/>
      <c r="C126" s="42"/>
      <c r="D126" s="42"/>
    </row>
    <row r="127" spans="1:4" s="6" customFormat="1">
      <c r="A127" s="7">
        <v>1</v>
      </c>
      <c r="B127" s="2" t="s">
        <v>171</v>
      </c>
      <c r="C127" s="2" t="s">
        <v>2</v>
      </c>
      <c r="D127" s="2">
        <v>36648.33</v>
      </c>
    </row>
    <row r="128" spans="1:4" s="6" customFormat="1">
      <c r="A128" s="7">
        <v>2</v>
      </c>
      <c r="B128" s="2" t="s">
        <v>172</v>
      </c>
      <c r="C128" s="2" t="s">
        <v>4</v>
      </c>
      <c r="D128" s="2">
        <v>31001.14</v>
      </c>
    </row>
    <row r="129" spans="1:4" s="6" customFormat="1">
      <c r="A129" s="7">
        <v>3</v>
      </c>
      <c r="B129" s="2" t="s">
        <v>173</v>
      </c>
      <c r="C129" s="2" t="s">
        <v>297</v>
      </c>
      <c r="D129" s="2">
        <v>34675.800000000003</v>
      </c>
    </row>
    <row r="130" spans="1:4" s="6" customFormat="1" ht="15" customHeight="1">
      <c r="A130" s="42" t="s">
        <v>155</v>
      </c>
      <c r="B130" s="42"/>
      <c r="C130" s="42"/>
      <c r="D130" s="42"/>
    </row>
    <row r="131" spans="1:4" s="6" customFormat="1">
      <c r="A131" s="7">
        <v>1</v>
      </c>
      <c r="B131" s="2" t="s">
        <v>156</v>
      </c>
      <c r="C131" s="2" t="s">
        <v>2</v>
      </c>
      <c r="D131" s="2">
        <v>32221.75</v>
      </c>
    </row>
    <row r="132" spans="1:4" s="6" customFormat="1">
      <c r="A132" s="7">
        <v>2</v>
      </c>
      <c r="B132" s="2" t="s">
        <v>131</v>
      </c>
      <c r="C132" s="2" t="s">
        <v>297</v>
      </c>
      <c r="D132" s="2">
        <v>28909.57</v>
      </c>
    </row>
    <row r="133" spans="1:4" s="6" customFormat="1" ht="15" customHeight="1">
      <c r="A133" s="42" t="s">
        <v>231</v>
      </c>
      <c r="B133" s="42"/>
      <c r="C133" s="42"/>
      <c r="D133" s="42"/>
    </row>
    <row r="134" spans="1:4" s="6" customFormat="1">
      <c r="A134" s="7">
        <v>1</v>
      </c>
      <c r="B134" s="2" t="s">
        <v>130</v>
      </c>
      <c r="C134" s="2" t="s">
        <v>2</v>
      </c>
      <c r="D134" s="9">
        <v>43226.63</v>
      </c>
    </row>
    <row r="135" spans="1:4" s="6" customFormat="1">
      <c r="A135" s="7">
        <v>2</v>
      </c>
      <c r="B135" s="2" t="s">
        <v>131</v>
      </c>
      <c r="C135" s="2" t="s">
        <v>297</v>
      </c>
      <c r="D135" s="9">
        <v>28544.54</v>
      </c>
    </row>
    <row r="136" spans="1:4" s="6" customFormat="1" ht="15" customHeight="1">
      <c r="A136" s="42" t="s">
        <v>232</v>
      </c>
      <c r="B136" s="42"/>
      <c r="C136" s="42"/>
      <c r="D136" s="42"/>
    </row>
    <row r="137" spans="1:4" s="6" customFormat="1">
      <c r="A137" s="7">
        <v>1</v>
      </c>
      <c r="B137" s="30" t="s">
        <v>356</v>
      </c>
      <c r="C137" s="2" t="s">
        <v>2</v>
      </c>
      <c r="D137" s="2">
        <v>39535.352500000001</v>
      </c>
    </row>
    <row r="138" spans="1:4" s="6" customFormat="1">
      <c r="A138" s="7">
        <v>2</v>
      </c>
      <c r="B138" s="31" t="s">
        <v>403</v>
      </c>
      <c r="C138" s="2" t="s">
        <v>357</v>
      </c>
      <c r="D138" s="32">
        <f>229233.29/6.5</f>
        <v>35266.660000000003</v>
      </c>
    </row>
    <row r="139" spans="1:4" s="6" customFormat="1">
      <c r="A139" s="7">
        <v>3</v>
      </c>
      <c r="B139" s="30" t="s">
        <v>358</v>
      </c>
      <c r="C139" s="2" t="s">
        <v>4</v>
      </c>
      <c r="D139" s="2">
        <v>28655.337499999998</v>
      </c>
    </row>
    <row r="140" spans="1:4" s="6" customFormat="1">
      <c r="A140" s="7">
        <v>4</v>
      </c>
      <c r="B140" s="30" t="s">
        <v>359</v>
      </c>
      <c r="C140" s="2" t="s">
        <v>324</v>
      </c>
      <c r="D140" s="2">
        <v>33838.050000000003</v>
      </c>
    </row>
    <row r="141" spans="1:4" s="6" customFormat="1">
      <c r="A141" s="7">
        <v>5</v>
      </c>
      <c r="B141" s="30" t="s">
        <v>360</v>
      </c>
      <c r="C141" s="2" t="s">
        <v>324</v>
      </c>
      <c r="D141" s="2">
        <v>31150.91</v>
      </c>
    </row>
    <row r="142" spans="1:4" s="6" customFormat="1" ht="15" customHeight="1">
      <c r="A142" s="39" t="s">
        <v>60</v>
      </c>
      <c r="B142" s="40"/>
      <c r="C142" s="40"/>
      <c r="D142" s="41"/>
    </row>
    <row r="143" spans="1:4" s="6" customFormat="1">
      <c r="A143" s="7">
        <v>1</v>
      </c>
      <c r="B143" s="2" t="s">
        <v>61</v>
      </c>
      <c r="C143" s="2" t="s">
        <v>2</v>
      </c>
      <c r="D143" s="2">
        <v>34262.14</v>
      </c>
    </row>
    <row r="144" spans="1:4" s="6" customFormat="1">
      <c r="A144" s="7">
        <v>2</v>
      </c>
      <c r="B144" s="2" t="s">
        <v>330</v>
      </c>
      <c r="C144" s="2" t="s">
        <v>297</v>
      </c>
      <c r="D144" s="2">
        <v>30156.03</v>
      </c>
    </row>
    <row r="145" spans="1:4" s="6" customFormat="1" ht="15" customHeight="1">
      <c r="A145" s="44" t="s">
        <v>233</v>
      </c>
      <c r="B145" s="44"/>
      <c r="C145" s="44"/>
      <c r="D145" s="44"/>
    </row>
    <row r="146" spans="1:4" s="6" customFormat="1">
      <c r="A146" s="28">
        <v>1</v>
      </c>
      <c r="B146" s="29" t="s">
        <v>93</v>
      </c>
      <c r="C146" s="29" t="s">
        <v>396</v>
      </c>
      <c r="D146" s="29">
        <v>41745.660000000003</v>
      </c>
    </row>
    <row r="147" spans="1:4" s="6" customFormat="1">
      <c r="A147" s="28">
        <v>2</v>
      </c>
      <c r="B147" s="29" t="s">
        <v>94</v>
      </c>
      <c r="C147" s="29" t="s">
        <v>124</v>
      </c>
      <c r="D147" s="29">
        <v>28043.32</v>
      </c>
    </row>
    <row r="148" spans="1:4" s="6" customFormat="1">
      <c r="A148" s="28">
        <v>3</v>
      </c>
      <c r="B148" s="29" t="s">
        <v>397</v>
      </c>
      <c r="C148" s="29" t="s">
        <v>398</v>
      </c>
      <c r="D148" s="29">
        <v>26639.18</v>
      </c>
    </row>
    <row r="149" spans="1:4" s="6" customFormat="1">
      <c r="A149" s="28">
        <v>4</v>
      </c>
      <c r="B149" s="29" t="s">
        <v>399</v>
      </c>
      <c r="C149" s="29" t="s">
        <v>400</v>
      </c>
      <c r="D149" s="29">
        <v>26582.86</v>
      </c>
    </row>
    <row r="150" spans="1:4" s="6" customFormat="1">
      <c r="A150" s="36">
        <v>5</v>
      </c>
      <c r="B150" s="37" t="s">
        <v>388</v>
      </c>
      <c r="C150" s="37" t="s">
        <v>400</v>
      </c>
      <c r="D150" s="37">
        <v>12513.44</v>
      </c>
    </row>
    <row r="151" spans="1:4" s="6" customFormat="1">
      <c r="A151" s="36">
        <v>6</v>
      </c>
      <c r="B151" s="37" t="s">
        <v>401</v>
      </c>
      <c r="C151" s="37" t="s">
        <v>400</v>
      </c>
      <c r="D151" s="37">
        <v>26440.32</v>
      </c>
    </row>
    <row r="152" spans="1:4" s="6" customFormat="1" ht="15" customHeight="1">
      <c r="A152" s="39" t="s">
        <v>234</v>
      </c>
      <c r="B152" s="40"/>
      <c r="C152" s="40"/>
      <c r="D152" s="41"/>
    </row>
    <row r="153" spans="1:4" s="6" customFormat="1">
      <c r="A153" s="7">
        <v>1</v>
      </c>
      <c r="B153" s="2" t="s">
        <v>275</v>
      </c>
      <c r="C153" s="2" t="s">
        <v>2</v>
      </c>
      <c r="D153" s="2">
        <v>35581</v>
      </c>
    </row>
    <row r="154" spans="1:4" s="6" customFormat="1">
      <c r="A154" s="7">
        <v>2</v>
      </c>
      <c r="B154" s="2" t="s">
        <v>276</v>
      </c>
      <c r="C154" s="2" t="s">
        <v>3</v>
      </c>
      <c r="D154" s="2">
        <v>34000</v>
      </c>
    </row>
    <row r="155" spans="1:4" s="6" customFormat="1">
      <c r="A155" s="7">
        <v>3</v>
      </c>
      <c r="B155" s="2" t="s">
        <v>277</v>
      </c>
      <c r="C155" s="2" t="s">
        <v>4</v>
      </c>
      <c r="D155" s="2">
        <v>17825</v>
      </c>
    </row>
    <row r="156" spans="1:4" s="6" customFormat="1">
      <c r="A156" s="7">
        <v>4</v>
      </c>
      <c r="B156" s="2" t="s">
        <v>278</v>
      </c>
      <c r="C156" s="2" t="s">
        <v>297</v>
      </c>
      <c r="D156" s="2">
        <v>30096</v>
      </c>
    </row>
    <row r="157" spans="1:4" s="6" customFormat="1" ht="15" customHeight="1">
      <c r="A157" s="39" t="s">
        <v>128</v>
      </c>
      <c r="B157" s="40"/>
      <c r="C157" s="40"/>
      <c r="D157" s="41"/>
    </row>
    <row r="158" spans="1:4" s="6" customFormat="1">
      <c r="A158" s="7">
        <v>1</v>
      </c>
      <c r="B158" s="2" t="s">
        <v>129</v>
      </c>
      <c r="C158" s="2" t="s">
        <v>2</v>
      </c>
      <c r="D158" s="2">
        <v>39744.1</v>
      </c>
    </row>
    <row r="159" spans="1:4" s="6" customFormat="1">
      <c r="A159" s="7">
        <v>2</v>
      </c>
      <c r="B159" s="2" t="s">
        <v>314</v>
      </c>
      <c r="C159" s="2" t="s">
        <v>124</v>
      </c>
      <c r="D159" s="2">
        <v>39906.120000000003</v>
      </c>
    </row>
    <row r="160" spans="1:4" s="6" customFormat="1">
      <c r="A160" s="7">
        <v>3</v>
      </c>
      <c r="B160" s="2" t="s">
        <v>315</v>
      </c>
      <c r="C160" s="2" t="s">
        <v>297</v>
      </c>
      <c r="D160" s="2">
        <v>26141.54</v>
      </c>
    </row>
    <row r="161" spans="1:4" s="6" customFormat="1" ht="15" customHeight="1">
      <c r="A161" s="42" t="s">
        <v>123</v>
      </c>
      <c r="B161" s="42"/>
      <c r="C161" s="42"/>
      <c r="D161" s="42"/>
    </row>
    <row r="162" spans="1:4" s="6" customFormat="1">
      <c r="A162" s="7">
        <v>1</v>
      </c>
      <c r="B162" s="2" t="s">
        <v>393</v>
      </c>
      <c r="C162" s="2" t="s">
        <v>2</v>
      </c>
      <c r="D162" s="2">
        <v>43500</v>
      </c>
    </row>
    <row r="163" spans="1:4" s="6" customFormat="1">
      <c r="A163" s="7">
        <v>2</v>
      </c>
      <c r="B163" s="2" t="s">
        <v>394</v>
      </c>
      <c r="C163" s="2" t="s">
        <v>2</v>
      </c>
      <c r="D163" s="2">
        <v>37000</v>
      </c>
    </row>
    <row r="164" spans="1:4" s="6" customFormat="1">
      <c r="A164" s="7">
        <v>3</v>
      </c>
      <c r="B164" s="2" t="s">
        <v>394</v>
      </c>
      <c r="C164" s="2" t="s">
        <v>124</v>
      </c>
      <c r="D164" s="2">
        <v>33940</v>
      </c>
    </row>
    <row r="165" spans="1:4" s="6" customFormat="1">
      <c r="A165" s="7">
        <v>4</v>
      </c>
      <c r="B165" s="2" t="s">
        <v>125</v>
      </c>
      <c r="C165" s="2" t="s">
        <v>297</v>
      </c>
      <c r="D165" s="2">
        <v>37130</v>
      </c>
    </row>
    <row r="166" spans="1:4" s="6" customFormat="1">
      <c r="A166" s="7">
        <v>5</v>
      </c>
      <c r="B166" s="2" t="s">
        <v>395</v>
      </c>
      <c r="C166" s="2" t="s">
        <v>297</v>
      </c>
      <c r="D166" s="2">
        <v>33050</v>
      </c>
    </row>
    <row r="167" spans="1:4" s="13" customFormat="1" ht="15" customHeight="1">
      <c r="A167" s="51" t="s">
        <v>95</v>
      </c>
      <c r="B167" s="52"/>
      <c r="C167" s="52"/>
      <c r="D167" s="53"/>
    </row>
    <row r="168" spans="1:4">
      <c r="A168" s="18">
        <v>1</v>
      </c>
      <c r="B168" s="14" t="s">
        <v>96</v>
      </c>
      <c r="C168" s="14" t="s">
        <v>2</v>
      </c>
      <c r="D168" s="14">
        <v>35969.620000000003</v>
      </c>
    </row>
    <row r="169" spans="1:4">
      <c r="A169" s="18">
        <v>2</v>
      </c>
      <c r="B169" s="14" t="s">
        <v>97</v>
      </c>
      <c r="C169" s="14" t="s">
        <v>3</v>
      </c>
      <c r="D169" s="14">
        <v>53870.91</v>
      </c>
    </row>
    <row r="170" spans="1:4">
      <c r="A170" s="18">
        <v>3</v>
      </c>
      <c r="B170" s="14" t="s">
        <v>99</v>
      </c>
      <c r="C170" s="14" t="s">
        <v>294</v>
      </c>
      <c r="D170" s="14">
        <v>50453.5</v>
      </c>
    </row>
    <row r="171" spans="1:4" ht="15" customHeight="1">
      <c r="A171" s="54" t="s">
        <v>141</v>
      </c>
      <c r="B171" s="54"/>
      <c r="C171" s="54"/>
      <c r="D171" s="54"/>
    </row>
    <row r="172" spans="1:4">
      <c r="A172" s="18">
        <v>1</v>
      </c>
      <c r="B172" s="14" t="s">
        <v>142</v>
      </c>
      <c r="C172" s="14" t="s">
        <v>2</v>
      </c>
      <c r="D172" s="14">
        <v>53723.19</v>
      </c>
    </row>
    <row r="173" spans="1:4">
      <c r="A173" s="18">
        <v>2</v>
      </c>
      <c r="B173" s="14" t="s">
        <v>143</v>
      </c>
      <c r="C173" s="14" t="s">
        <v>3</v>
      </c>
      <c r="D173" s="14">
        <v>40944.5</v>
      </c>
    </row>
    <row r="174" spans="1:4">
      <c r="A174" s="18">
        <v>3</v>
      </c>
      <c r="B174" s="14" t="s">
        <v>144</v>
      </c>
      <c r="C174" s="14" t="s">
        <v>3</v>
      </c>
      <c r="D174" s="14">
        <v>38927.82</v>
      </c>
    </row>
    <row r="175" spans="1:4">
      <c r="A175" s="18">
        <v>4</v>
      </c>
      <c r="B175" s="14" t="s">
        <v>145</v>
      </c>
      <c r="C175" s="14" t="s">
        <v>3</v>
      </c>
      <c r="D175" s="14">
        <v>28955.73</v>
      </c>
    </row>
    <row r="176" spans="1:4">
      <c r="A176" s="18">
        <v>6</v>
      </c>
      <c r="B176" s="14" t="s">
        <v>146</v>
      </c>
      <c r="C176" s="14" t="s">
        <v>4</v>
      </c>
      <c r="D176" s="14">
        <v>26572.79</v>
      </c>
    </row>
    <row r="177" spans="1:4">
      <c r="A177" s="54" t="s">
        <v>216</v>
      </c>
      <c r="B177" s="54"/>
      <c r="C177" s="54"/>
      <c r="D177" s="54"/>
    </row>
    <row r="178" spans="1:4">
      <c r="A178" s="18">
        <v>1</v>
      </c>
      <c r="B178" s="14" t="s">
        <v>279</v>
      </c>
      <c r="C178" s="14" t="s">
        <v>2</v>
      </c>
      <c r="D178" s="14">
        <v>30590.07</v>
      </c>
    </row>
    <row r="179" spans="1:4">
      <c r="A179" s="18">
        <v>2</v>
      </c>
      <c r="B179" s="14" t="s">
        <v>280</v>
      </c>
      <c r="C179" s="14" t="s">
        <v>3</v>
      </c>
      <c r="D179" s="14"/>
    </row>
    <row r="180" spans="1:4">
      <c r="A180" s="18">
        <v>3</v>
      </c>
      <c r="B180" s="14" t="s">
        <v>281</v>
      </c>
      <c r="C180" s="14" t="s">
        <v>3</v>
      </c>
      <c r="D180" s="14"/>
    </row>
    <row r="181" spans="1:4">
      <c r="A181" s="18">
        <v>4</v>
      </c>
      <c r="B181" s="14" t="s">
        <v>282</v>
      </c>
      <c r="C181" s="14" t="s">
        <v>3</v>
      </c>
      <c r="D181" s="14"/>
    </row>
    <row r="182" spans="1:4">
      <c r="A182" s="18">
        <v>5</v>
      </c>
      <c r="B182" s="14" t="s">
        <v>283</v>
      </c>
      <c r="C182" s="14" t="s">
        <v>3</v>
      </c>
      <c r="D182" s="14"/>
    </row>
    <row r="183" spans="1:4">
      <c r="A183" s="18">
        <v>6</v>
      </c>
      <c r="B183" s="14" t="s">
        <v>284</v>
      </c>
      <c r="C183" s="14" t="s">
        <v>3</v>
      </c>
      <c r="D183" s="14"/>
    </row>
    <row r="184" spans="1:4">
      <c r="A184" s="18">
        <v>2</v>
      </c>
      <c r="B184" s="14" t="s">
        <v>285</v>
      </c>
      <c r="C184" s="14" t="s">
        <v>4</v>
      </c>
      <c r="D184" s="14">
        <v>35907.68</v>
      </c>
    </row>
    <row r="185" spans="1:4">
      <c r="A185" s="18">
        <v>3</v>
      </c>
      <c r="B185" s="14" t="s">
        <v>402</v>
      </c>
      <c r="C185" s="14" t="s">
        <v>294</v>
      </c>
      <c r="D185" s="14">
        <v>24959.98</v>
      </c>
    </row>
    <row r="186" spans="1:4">
      <c r="A186" s="55" t="s">
        <v>220</v>
      </c>
      <c r="B186" s="56"/>
      <c r="C186" s="56"/>
      <c r="D186" s="57"/>
    </row>
    <row r="187" spans="1:4">
      <c r="A187" s="18">
        <v>1</v>
      </c>
      <c r="B187" s="22" t="s">
        <v>218</v>
      </c>
      <c r="C187" s="2" t="s">
        <v>64</v>
      </c>
      <c r="D187" s="14">
        <v>45698.52</v>
      </c>
    </row>
    <row r="188" spans="1:4">
      <c r="A188" s="18">
        <v>2</v>
      </c>
      <c r="B188" s="22" t="s">
        <v>301</v>
      </c>
      <c r="C188" s="2" t="s">
        <v>38</v>
      </c>
      <c r="D188" s="14">
        <v>33439.08</v>
      </c>
    </row>
    <row r="189" spans="1:4">
      <c r="A189" s="18">
        <v>3</v>
      </c>
      <c r="B189" s="22" t="s">
        <v>302</v>
      </c>
      <c r="C189" s="2" t="s">
        <v>40</v>
      </c>
      <c r="D189" s="14">
        <v>35384.129999999997</v>
      </c>
    </row>
    <row r="190" spans="1:4">
      <c r="A190" s="18">
        <v>4</v>
      </c>
      <c r="B190" s="22" t="s">
        <v>219</v>
      </c>
      <c r="C190" s="14" t="s">
        <v>294</v>
      </c>
      <c r="D190" s="14">
        <v>25443.23</v>
      </c>
    </row>
    <row r="191" spans="1:4" ht="15" customHeight="1">
      <c r="A191" s="54" t="s">
        <v>193</v>
      </c>
      <c r="B191" s="54"/>
      <c r="C191" s="54"/>
      <c r="D191" s="54"/>
    </row>
    <row r="192" spans="1:4">
      <c r="A192" s="18">
        <v>1</v>
      </c>
      <c r="B192" s="14" t="s">
        <v>194</v>
      </c>
      <c r="C192" s="14" t="s">
        <v>2</v>
      </c>
      <c r="D192" s="14">
        <v>50138.49</v>
      </c>
    </row>
    <row r="193" spans="1:4">
      <c r="A193" s="18">
        <v>2</v>
      </c>
      <c r="B193" s="14" t="s">
        <v>373</v>
      </c>
      <c r="C193" s="14" t="s">
        <v>3</v>
      </c>
      <c r="D193" s="14">
        <v>49422</v>
      </c>
    </row>
    <row r="194" spans="1:4">
      <c r="A194" s="18">
        <v>3</v>
      </c>
      <c r="B194" s="14" t="s">
        <v>283</v>
      </c>
      <c r="C194" s="14" t="s">
        <v>3</v>
      </c>
      <c r="D194" s="14">
        <v>31057.61</v>
      </c>
    </row>
    <row r="195" spans="1:4">
      <c r="A195" s="18">
        <v>4</v>
      </c>
      <c r="B195" s="14" t="s">
        <v>196</v>
      </c>
      <c r="C195" s="14" t="s">
        <v>4</v>
      </c>
      <c r="D195" s="14">
        <v>39162.47</v>
      </c>
    </row>
    <row r="196" spans="1:4">
      <c r="A196" s="18">
        <v>5</v>
      </c>
      <c r="B196" s="14" t="s">
        <v>374</v>
      </c>
      <c r="C196" s="14" t="s">
        <v>294</v>
      </c>
      <c r="D196" s="14">
        <v>40258.410000000003</v>
      </c>
    </row>
    <row r="197" spans="1:4" ht="15" customHeight="1">
      <c r="A197" s="54" t="s">
        <v>138</v>
      </c>
      <c r="B197" s="54"/>
      <c r="C197" s="54"/>
      <c r="D197" s="54"/>
    </row>
    <row r="198" spans="1:4">
      <c r="A198" s="18">
        <v>1</v>
      </c>
      <c r="B198" s="14" t="s">
        <v>316</v>
      </c>
      <c r="C198" s="14" t="s">
        <v>2</v>
      </c>
      <c r="D198" s="14">
        <v>53382.46</v>
      </c>
    </row>
    <row r="199" spans="1:4">
      <c r="A199" s="18">
        <v>2</v>
      </c>
      <c r="B199" s="14" t="s">
        <v>317</v>
      </c>
      <c r="C199" s="14" t="s">
        <v>3</v>
      </c>
      <c r="D199" s="14">
        <v>42989.9</v>
      </c>
    </row>
    <row r="200" spans="1:4">
      <c r="A200" s="18">
        <v>3</v>
      </c>
      <c r="B200" s="14" t="s">
        <v>318</v>
      </c>
      <c r="C200" s="14" t="s">
        <v>3</v>
      </c>
      <c r="D200" s="14">
        <v>23826.67</v>
      </c>
    </row>
    <row r="201" spans="1:4">
      <c r="A201" s="18">
        <v>4</v>
      </c>
      <c r="B201" s="14" t="s">
        <v>139</v>
      </c>
      <c r="C201" s="14" t="s">
        <v>319</v>
      </c>
      <c r="D201" s="14">
        <v>14646.82</v>
      </c>
    </row>
    <row r="202" spans="1:4">
      <c r="A202" s="18">
        <v>5</v>
      </c>
      <c r="B202" s="14" t="s">
        <v>140</v>
      </c>
      <c r="C202" s="14" t="s">
        <v>294</v>
      </c>
      <c r="D202" s="14">
        <v>31805.360000000001</v>
      </c>
    </row>
    <row r="203" spans="1:4" ht="15" customHeight="1">
      <c r="A203" s="58" t="s">
        <v>208</v>
      </c>
      <c r="B203" s="58"/>
      <c r="C203" s="58"/>
      <c r="D203" s="58"/>
    </row>
    <row r="204" spans="1:4">
      <c r="A204" s="33">
        <v>1</v>
      </c>
      <c r="B204" s="34" t="s">
        <v>209</v>
      </c>
      <c r="C204" s="34" t="s">
        <v>2</v>
      </c>
      <c r="D204" s="34">
        <f>442100.84/12</f>
        <v>36841.736666666671</v>
      </c>
    </row>
    <row r="205" spans="1:4">
      <c r="A205" s="33">
        <v>2</v>
      </c>
      <c r="B205" s="34" t="s">
        <v>210</v>
      </c>
      <c r="C205" s="34" t="s">
        <v>3</v>
      </c>
      <c r="D205" s="34">
        <f>308693.42/12</f>
        <v>25724.451666666664</v>
      </c>
    </row>
    <row r="206" spans="1:4">
      <c r="A206" s="33">
        <v>3</v>
      </c>
      <c r="B206" s="34" t="s">
        <v>211</v>
      </c>
      <c r="C206" s="34" t="s">
        <v>3</v>
      </c>
      <c r="D206" s="34">
        <f>415671.6/12</f>
        <v>34639.299999999996</v>
      </c>
    </row>
    <row r="207" spans="1:4">
      <c r="A207" s="33">
        <v>4</v>
      </c>
      <c r="B207" s="34" t="s">
        <v>212</v>
      </c>
      <c r="C207" s="34" t="s">
        <v>3</v>
      </c>
      <c r="D207" s="34">
        <f>361964.05/12</f>
        <v>30163.670833333334</v>
      </c>
    </row>
    <row r="208" spans="1:4">
      <c r="A208" s="33">
        <v>5</v>
      </c>
      <c r="B208" s="34" t="s">
        <v>213</v>
      </c>
      <c r="C208" s="34" t="s">
        <v>3</v>
      </c>
      <c r="D208" s="34">
        <f>279816.59/12</f>
        <v>23318.049166666668</v>
      </c>
    </row>
    <row r="209" spans="1:1016">
      <c r="A209" s="33">
        <v>6</v>
      </c>
      <c r="B209" s="34" t="s">
        <v>214</v>
      </c>
      <c r="C209" s="34" t="s">
        <v>4</v>
      </c>
      <c r="D209" s="34">
        <f>346248.95/12</f>
        <v>28854.079166666666</v>
      </c>
    </row>
    <row r="210" spans="1:1016">
      <c r="A210" s="33">
        <v>7</v>
      </c>
      <c r="B210" s="34" t="s">
        <v>215</v>
      </c>
      <c r="C210" s="34" t="s">
        <v>294</v>
      </c>
      <c r="D210" s="34">
        <f>275194.99/12</f>
        <v>22932.915833333333</v>
      </c>
    </row>
    <row r="211" spans="1:1016">
      <c r="A211" s="54" t="s">
        <v>188</v>
      </c>
      <c r="B211" s="54"/>
      <c r="C211" s="54"/>
      <c r="D211" s="54"/>
    </row>
    <row r="212" spans="1:1016">
      <c r="A212" s="18">
        <v>1</v>
      </c>
      <c r="B212" s="23" t="s">
        <v>189</v>
      </c>
      <c r="C212" s="23" t="s">
        <v>2</v>
      </c>
      <c r="D212" s="23">
        <v>40585.599999999999</v>
      </c>
    </row>
    <row r="213" spans="1:1016" s="16" customFormat="1">
      <c r="A213" s="18">
        <v>2</v>
      </c>
      <c r="B213" s="23" t="s">
        <v>308</v>
      </c>
      <c r="C213" s="23" t="s">
        <v>190</v>
      </c>
      <c r="D213" s="23">
        <v>40511.760000000002</v>
      </c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  <c r="IW213" s="15"/>
      <c r="IX213" s="15"/>
      <c r="IY213" s="15"/>
      <c r="IZ213" s="15"/>
      <c r="JA213" s="15"/>
      <c r="JB213" s="15"/>
      <c r="JC213" s="15"/>
      <c r="JD213" s="15"/>
      <c r="JE213" s="15"/>
      <c r="JF213" s="15"/>
      <c r="JG213" s="15"/>
      <c r="JH213" s="15"/>
      <c r="JI213" s="15"/>
      <c r="JJ213" s="15"/>
      <c r="JK213" s="15"/>
      <c r="JL213" s="15"/>
      <c r="JM213" s="15"/>
      <c r="JN213" s="15"/>
      <c r="JO213" s="15"/>
      <c r="JP213" s="15"/>
      <c r="JQ213" s="15"/>
      <c r="JR213" s="15"/>
      <c r="JS213" s="15"/>
      <c r="JT213" s="15"/>
      <c r="JU213" s="15"/>
      <c r="JV213" s="15"/>
      <c r="JW213" s="15"/>
      <c r="JX213" s="15"/>
      <c r="JY213" s="15"/>
      <c r="JZ213" s="15"/>
      <c r="KA213" s="15"/>
      <c r="KB213" s="15"/>
      <c r="KC213" s="15"/>
      <c r="KD213" s="15"/>
      <c r="KE213" s="15"/>
      <c r="KF213" s="15"/>
      <c r="KG213" s="15"/>
      <c r="KH213" s="15"/>
      <c r="KI213" s="15"/>
      <c r="KJ213" s="15"/>
      <c r="KK213" s="15"/>
      <c r="KL213" s="15"/>
      <c r="KM213" s="15"/>
      <c r="KN213" s="15"/>
      <c r="KO213" s="15"/>
      <c r="KP213" s="15"/>
      <c r="KQ213" s="15"/>
      <c r="KR213" s="15"/>
      <c r="KS213" s="15"/>
      <c r="KT213" s="15"/>
      <c r="KU213" s="15"/>
      <c r="KV213" s="15"/>
      <c r="KW213" s="15"/>
      <c r="KX213" s="15"/>
      <c r="KY213" s="15"/>
      <c r="KZ213" s="15"/>
      <c r="LA213" s="15"/>
      <c r="LB213" s="15"/>
      <c r="LC213" s="15"/>
      <c r="LD213" s="15"/>
      <c r="LE213" s="15"/>
      <c r="LF213" s="15"/>
      <c r="LG213" s="15"/>
      <c r="LH213" s="15"/>
      <c r="LI213" s="15"/>
      <c r="LJ213" s="15"/>
      <c r="LK213" s="15"/>
      <c r="LL213" s="15"/>
      <c r="LM213" s="15"/>
      <c r="LN213" s="15"/>
      <c r="LO213" s="15"/>
      <c r="LP213" s="15"/>
      <c r="LQ213" s="15"/>
      <c r="LR213" s="15"/>
      <c r="LS213" s="15"/>
      <c r="LT213" s="15"/>
      <c r="LU213" s="15"/>
      <c r="LV213" s="15"/>
      <c r="LW213" s="15"/>
      <c r="LX213" s="15"/>
      <c r="LY213" s="15"/>
      <c r="LZ213" s="15"/>
      <c r="MA213" s="15"/>
      <c r="MB213" s="15"/>
      <c r="MC213" s="15"/>
      <c r="MD213" s="15"/>
      <c r="ME213" s="15"/>
      <c r="MF213" s="15"/>
      <c r="MG213" s="15"/>
      <c r="MH213" s="15"/>
      <c r="MI213" s="15"/>
      <c r="MJ213" s="15"/>
      <c r="MK213" s="15"/>
      <c r="ML213" s="15"/>
      <c r="MM213" s="15"/>
      <c r="MN213" s="15"/>
      <c r="MO213" s="15"/>
      <c r="MP213" s="15"/>
      <c r="MQ213" s="15"/>
      <c r="MR213" s="15"/>
      <c r="MS213" s="15"/>
      <c r="MT213" s="15"/>
      <c r="MU213" s="15"/>
      <c r="MV213" s="15"/>
      <c r="MW213" s="15"/>
      <c r="MX213" s="15"/>
      <c r="MY213" s="15"/>
      <c r="MZ213" s="15"/>
      <c r="NA213" s="15"/>
      <c r="NB213" s="15"/>
      <c r="NC213" s="15"/>
      <c r="ND213" s="15"/>
      <c r="NE213" s="15"/>
      <c r="NF213" s="15"/>
      <c r="NG213" s="15"/>
      <c r="NH213" s="15"/>
      <c r="NI213" s="15"/>
      <c r="NJ213" s="15"/>
      <c r="NK213" s="15"/>
      <c r="NL213" s="15"/>
      <c r="NM213" s="15"/>
      <c r="NN213" s="15"/>
      <c r="NO213" s="15"/>
      <c r="NP213" s="15"/>
      <c r="NQ213" s="15"/>
      <c r="NR213" s="15"/>
      <c r="NS213" s="15"/>
      <c r="NT213" s="15"/>
      <c r="NU213" s="15"/>
      <c r="NV213" s="15"/>
      <c r="NW213" s="15"/>
      <c r="NX213" s="15"/>
      <c r="NY213" s="15"/>
      <c r="NZ213" s="15"/>
      <c r="OA213" s="15"/>
      <c r="OB213" s="15"/>
      <c r="OC213" s="15"/>
      <c r="OD213" s="15"/>
      <c r="OE213" s="15"/>
      <c r="OF213" s="15"/>
      <c r="OG213" s="15"/>
      <c r="OH213" s="15"/>
      <c r="OI213" s="15"/>
      <c r="OJ213" s="15"/>
      <c r="OK213" s="15"/>
      <c r="OL213" s="15"/>
      <c r="OM213" s="15"/>
      <c r="ON213" s="15"/>
      <c r="OO213" s="15"/>
      <c r="OP213" s="15"/>
      <c r="OQ213" s="15"/>
      <c r="OR213" s="15"/>
      <c r="OS213" s="15"/>
      <c r="OT213" s="15"/>
      <c r="OU213" s="15"/>
      <c r="OV213" s="15"/>
      <c r="OW213" s="15"/>
      <c r="OX213" s="15"/>
      <c r="OY213" s="15"/>
      <c r="OZ213" s="15"/>
      <c r="PA213" s="15"/>
      <c r="PB213" s="15"/>
      <c r="PC213" s="15"/>
      <c r="PD213" s="15"/>
      <c r="PE213" s="15"/>
      <c r="PF213" s="15"/>
      <c r="PG213" s="15"/>
      <c r="PH213" s="15"/>
      <c r="PI213" s="15"/>
      <c r="PJ213" s="15"/>
      <c r="PK213" s="15"/>
      <c r="PL213" s="15"/>
      <c r="PM213" s="15"/>
      <c r="PN213" s="15"/>
      <c r="PO213" s="15"/>
      <c r="PP213" s="15"/>
      <c r="PQ213" s="15"/>
      <c r="PR213" s="15"/>
      <c r="PS213" s="15"/>
      <c r="PT213" s="15"/>
      <c r="PU213" s="15"/>
      <c r="PV213" s="15"/>
      <c r="PW213" s="15"/>
      <c r="PX213" s="15"/>
      <c r="PY213" s="15"/>
      <c r="PZ213" s="15"/>
      <c r="QA213" s="15"/>
      <c r="QB213" s="15"/>
      <c r="QC213" s="15"/>
      <c r="QD213" s="15"/>
      <c r="QE213" s="15"/>
      <c r="QF213" s="15"/>
      <c r="QG213" s="15"/>
      <c r="QH213" s="15"/>
      <c r="QI213" s="15"/>
      <c r="QJ213" s="15"/>
      <c r="QK213" s="15"/>
      <c r="QL213" s="15"/>
      <c r="QM213" s="15"/>
      <c r="QN213" s="15"/>
      <c r="QO213" s="15"/>
      <c r="QP213" s="15"/>
      <c r="QQ213" s="15"/>
      <c r="QR213" s="15"/>
      <c r="QS213" s="15"/>
      <c r="QT213" s="15"/>
      <c r="QU213" s="15"/>
      <c r="QV213" s="15"/>
      <c r="QW213" s="15"/>
      <c r="QX213" s="15"/>
      <c r="QY213" s="15"/>
      <c r="QZ213" s="15"/>
      <c r="RA213" s="15"/>
      <c r="RB213" s="15"/>
      <c r="RC213" s="15"/>
      <c r="RD213" s="15"/>
      <c r="RE213" s="15"/>
      <c r="RF213" s="15"/>
      <c r="RG213" s="15"/>
      <c r="RH213" s="15"/>
      <c r="RI213" s="15"/>
      <c r="RJ213" s="15"/>
      <c r="RK213" s="15"/>
      <c r="RL213" s="15"/>
      <c r="RM213" s="15"/>
      <c r="RN213" s="15"/>
      <c r="RO213" s="15"/>
      <c r="RP213" s="15"/>
      <c r="RQ213" s="15"/>
      <c r="RR213" s="15"/>
      <c r="RS213" s="15"/>
      <c r="RT213" s="15"/>
      <c r="RU213" s="15"/>
      <c r="RV213" s="15"/>
      <c r="RW213" s="15"/>
      <c r="RX213" s="15"/>
      <c r="RY213" s="15"/>
      <c r="RZ213" s="15"/>
      <c r="SA213" s="15"/>
      <c r="SB213" s="15"/>
      <c r="SC213" s="15"/>
      <c r="SD213" s="15"/>
      <c r="SE213" s="15"/>
      <c r="SF213" s="15"/>
      <c r="SG213" s="15"/>
      <c r="SH213" s="15"/>
      <c r="SI213" s="15"/>
      <c r="SJ213" s="15"/>
      <c r="SK213" s="15"/>
      <c r="SL213" s="15"/>
      <c r="SM213" s="15"/>
      <c r="SN213" s="15"/>
      <c r="SO213" s="15"/>
      <c r="SP213" s="15"/>
      <c r="SQ213" s="15"/>
      <c r="SR213" s="15"/>
      <c r="SS213" s="15"/>
      <c r="ST213" s="15"/>
      <c r="SU213" s="15"/>
      <c r="SV213" s="15"/>
      <c r="SW213" s="15"/>
      <c r="SX213" s="15"/>
      <c r="SY213" s="15"/>
      <c r="SZ213" s="15"/>
      <c r="TA213" s="15"/>
      <c r="TB213" s="15"/>
      <c r="TC213" s="15"/>
      <c r="TD213" s="15"/>
      <c r="TE213" s="15"/>
      <c r="TF213" s="15"/>
      <c r="TG213" s="15"/>
      <c r="TH213" s="15"/>
      <c r="TI213" s="15"/>
      <c r="TJ213" s="15"/>
      <c r="TK213" s="15"/>
      <c r="TL213" s="15"/>
      <c r="TM213" s="15"/>
      <c r="TN213" s="15"/>
      <c r="TO213" s="15"/>
      <c r="TP213" s="15"/>
      <c r="TQ213" s="15"/>
      <c r="TR213" s="15"/>
      <c r="TS213" s="15"/>
      <c r="TT213" s="15"/>
      <c r="TU213" s="15"/>
      <c r="TV213" s="15"/>
      <c r="TW213" s="15"/>
      <c r="TX213" s="15"/>
      <c r="TY213" s="15"/>
      <c r="TZ213" s="15"/>
      <c r="UA213" s="15"/>
      <c r="UB213" s="15"/>
      <c r="UC213" s="15"/>
      <c r="UD213" s="15"/>
      <c r="UE213" s="15"/>
      <c r="UF213" s="15"/>
      <c r="UG213" s="15"/>
      <c r="UH213" s="15"/>
      <c r="UI213" s="15"/>
      <c r="UJ213" s="15"/>
      <c r="UK213" s="15"/>
      <c r="UL213" s="15"/>
      <c r="UM213" s="15"/>
      <c r="UN213" s="15"/>
      <c r="UO213" s="15"/>
      <c r="UP213" s="15"/>
      <c r="UQ213" s="15"/>
      <c r="UR213" s="15"/>
      <c r="US213" s="15"/>
      <c r="UT213" s="15"/>
      <c r="UU213" s="15"/>
      <c r="UV213" s="15"/>
      <c r="UW213" s="15"/>
      <c r="UX213" s="15"/>
      <c r="UY213" s="15"/>
      <c r="UZ213" s="15"/>
      <c r="VA213" s="15"/>
      <c r="VB213" s="15"/>
      <c r="VC213" s="15"/>
      <c r="VD213" s="15"/>
      <c r="VE213" s="15"/>
      <c r="VF213" s="15"/>
      <c r="VG213" s="15"/>
      <c r="VH213" s="15"/>
      <c r="VI213" s="15"/>
      <c r="VJ213" s="15"/>
      <c r="VK213" s="15"/>
      <c r="VL213" s="15"/>
      <c r="VM213" s="15"/>
      <c r="VN213" s="15"/>
      <c r="VO213" s="15"/>
      <c r="VP213" s="15"/>
      <c r="VQ213" s="15"/>
      <c r="VR213" s="15"/>
      <c r="VS213" s="15"/>
      <c r="VT213" s="15"/>
      <c r="VU213" s="15"/>
      <c r="VV213" s="15"/>
      <c r="VW213" s="15"/>
      <c r="VX213" s="15"/>
      <c r="VY213" s="15"/>
      <c r="VZ213" s="15"/>
      <c r="WA213" s="15"/>
      <c r="WB213" s="15"/>
      <c r="WC213" s="15"/>
      <c r="WD213" s="15"/>
      <c r="WE213" s="15"/>
      <c r="WF213" s="15"/>
      <c r="WG213" s="15"/>
      <c r="WH213" s="15"/>
      <c r="WI213" s="15"/>
      <c r="WJ213" s="15"/>
      <c r="WK213" s="15"/>
      <c r="WL213" s="15"/>
      <c r="WM213" s="15"/>
      <c r="WN213" s="15"/>
      <c r="WO213" s="15"/>
      <c r="WP213" s="15"/>
      <c r="WQ213" s="15"/>
      <c r="WR213" s="15"/>
      <c r="WS213" s="15"/>
      <c r="WT213" s="15"/>
      <c r="WU213" s="15"/>
      <c r="WV213" s="15"/>
      <c r="WW213" s="15"/>
      <c r="WX213" s="15"/>
      <c r="WY213" s="15"/>
      <c r="WZ213" s="15"/>
      <c r="XA213" s="15"/>
      <c r="XB213" s="15"/>
      <c r="XC213" s="15"/>
      <c r="XD213" s="15"/>
      <c r="XE213" s="15"/>
      <c r="XF213" s="15"/>
      <c r="XG213" s="15"/>
      <c r="XH213" s="15"/>
      <c r="XI213" s="15"/>
      <c r="XJ213" s="15"/>
      <c r="XK213" s="15"/>
      <c r="XL213" s="15"/>
      <c r="XM213" s="15"/>
      <c r="XN213" s="15"/>
      <c r="XO213" s="15"/>
      <c r="XP213" s="15"/>
      <c r="XQ213" s="15"/>
      <c r="XR213" s="15"/>
      <c r="XS213" s="15"/>
      <c r="XT213" s="15"/>
      <c r="XU213" s="15"/>
      <c r="XV213" s="15"/>
      <c r="XW213" s="15"/>
      <c r="XX213" s="15"/>
      <c r="XY213" s="15"/>
      <c r="XZ213" s="15"/>
      <c r="YA213" s="15"/>
      <c r="YB213" s="15"/>
      <c r="YC213" s="15"/>
      <c r="YD213" s="15"/>
      <c r="YE213" s="15"/>
      <c r="YF213" s="15"/>
      <c r="YG213" s="15"/>
      <c r="YH213" s="15"/>
      <c r="YI213" s="15"/>
      <c r="YJ213" s="15"/>
      <c r="YK213" s="15"/>
      <c r="YL213" s="15"/>
      <c r="YM213" s="15"/>
      <c r="YN213" s="15"/>
      <c r="YO213" s="15"/>
      <c r="YP213" s="15"/>
      <c r="YQ213" s="15"/>
      <c r="YR213" s="15"/>
      <c r="YS213" s="15"/>
      <c r="YT213" s="15"/>
      <c r="YU213" s="15"/>
      <c r="YV213" s="15"/>
      <c r="YW213" s="15"/>
      <c r="YX213" s="15"/>
      <c r="YY213" s="15"/>
      <c r="YZ213" s="15"/>
      <c r="ZA213" s="15"/>
      <c r="ZB213" s="15"/>
      <c r="ZC213" s="15"/>
      <c r="ZD213" s="15"/>
      <c r="ZE213" s="15"/>
      <c r="ZF213" s="15"/>
      <c r="ZG213" s="15"/>
      <c r="ZH213" s="15"/>
      <c r="ZI213" s="15"/>
      <c r="ZJ213" s="15"/>
      <c r="ZK213" s="15"/>
      <c r="ZL213" s="15"/>
      <c r="ZM213" s="15"/>
      <c r="ZN213" s="15"/>
      <c r="ZO213" s="15"/>
      <c r="ZP213" s="15"/>
      <c r="ZQ213" s="15"/>
      <c r="ZR213" s="15"/>
      <c r="ZS213" s="15"/>
      <c r="ZT213" s="15"/>
      <c r="ZU213" s="15"/>
      <c r="ZV213" s="15"/>
      <c r="ZW213" s="15"/>
      <c r="ZX213" s="15"/>
      <c r="ZY213" s="15"/>
      <c r="ZZ213" s="15"/>
      <c r="AAA213" s="15"/>
      <c r="AAB213" s="15"/>
      <c r="AAC213" s="15"/>
      <c r="AAD213" s="15"/>
      <c r="AAE213" s="15"/>
      <c r="AAF213" s="15"/>
      <c r="AAG213" s="15"/>
      <c r="AAH213" s="15"/>
      <c r="AAI213" s="15"/>
      <c r="AAJ213" s="15"/>
      <c r="AAK213" s="15"/>
      <c r="AAL213" s="15"/>
      <c r="AAM213" s="15"/>
      <c r="AAN213" s="15"/>
      <c r="AAO213" s="15"/>
      <c r="AAP213" s="15"/>
      <c r="AAQ213" s="15"/>
      <c r="AAR213" s="15"/>
      <c r="AAS213" s="15"/>
      <c r="AAT213" s="15"/>
      <c r="AAU213" s="15"/>
      <c r="AAV213" s="15"/>
      <c r="AAW213" s="15"/>
      <c r="AAX213" s="15"/>
      <c r="AAY213" s="15"/>
      <c r="AAZ213" s="15"/>
      <c r="ABA213" s="15"/>
      <c r="ABB213" s="15"/>
      <c r="ABC213" s="15"/>
      <c r="ABD213" s="15"/>
      <c r="ABE213" s="15"/>
      <c r="ABF213" s="15"/>
      <c r="ABG213" s="15"/>
      <c r="ABH213" s="15"/>
      <c r="ABI213" s="15"/>
      <c r="ABJ213" s="15"/>
      <c r="ABK213" s="15"/>
      <c r="ABL213" s="15"/>
      <c r="ABM213" s="15"/>
      <c r="ABN213" s="15"/>
      <c r="ABO213" s="15"/>
      <c r="ABP213" s="15"/>
      <c r="ABQ213" s="15"/>
      <c r="ABR213" s="15"/>
      <c r="ABS213" s="15"/>
      <c r="ABT213" s="15"/>
      <c r="ABU213" s="15"/>
      <c r="ABV213" s="15"/>
      <c r="ABW213" s="15"/>
      <c r="ABX213" s="15"/>
      <c r="ABY213" s="15"/>
      <c r="ABZ213" s="15"/>
      <c r="ACA213" s="15"/>
      <c r="ACB213" s="15"/>
      <c r="ACC213" s="15"/>
      <c r="ACD213" s="15"/>
      <c r="ACE213" s="15"/>
      <c r="ACF213" s="15"/>
      <c r="ACG213" s="15"/>
      <c r="ACH213" s="15"/>
      <c r="ACI213" s="15"/>
      <c r="ACJ213" s="15"/>
      <c r="ACK213" s="15"/>
      <c r="ACL213" s="15"/>
      <c r="ACM213" s="15"/>
      <c r="ACN213" s="15"/>
      <c r="ACO213" s="15"/>
      <c r="ACP213" s="15"/>
      <c r="ACQ213" s="15"/>
      <c r="ACR213" s="15"/>
      <c r="ACS213" s="15"/>
      <c r="ACT213" s="15"/>
      <c r="ACU213" s="15"/>
      <c r="ACV213" s="15"/>
      <c r="ACW213" s="15"/>
      <c r="ACX213" s="15"/>
      <c r="ACY213" s="15"/>
      <c r="ACZ213" s="15"/>
      <c r="ADA213" s="15"/>
      <c r="ADB213" s="15"/>
      <c r="ADC213" s="15"/>
      <c r="ADD213" s="15"/>
      <c r="ADE213" s="15"/>
      <c r="ADF213" s="15"/>
      <c r="ADG213" s="15"/>
      <c r="ADH213" s="15"/>
      <c r="ADI213" s="15"/>
      <c r="ADJ213" s="15"/>
      <c r="ADK213" s="15"/>
      <c r="ADL213" s="15"/>
      <c r="ADM213" s="15"/>
      <c r="ADN213" s="15"/>
      <c r="ADO213" s="15"/>
      <c r="ADP213" s="15"/>
      <c r="ADQ213" s="15"/>
      <c r="ADR213" s="15"/>
      <c r="ADS213" s="15"/>
      <c r="ADT213" s="15"/>
      <c r="ADU213" s="15"/>
      <c r="ADV213" s="15"/>
      <c r="ADW213" s="15"/>
      <c r="ADX213" s="15"/>
      <c r="ADY213" s="15"/>
      <c r="ADZ213" s="15"/>
      <c r="AEA213" s="15"/>
      <c r="AEB213" s="15"/>
      <c r="AEC213" s="15"/>
      <c r="AED213" s="15"/>
      <c r="AEE213" s="15"/>
      <c r="AEF213" s="15"/>
      <c r="AEG213" s="15"/>
      <c r="AEH213" s="15"/>
      <c r="AEI213" s="15"/>
      <c r="AEJ213" s="15"/>
      <c r="AEK213" s="15"/>
      <c r="AEL213" s="15"/>
      <c r="AEM213" s="15"/>
      <c r="AEN213" s="15"/>
      <c r="AEO213" s="15"/>
      <c r="AEP213" s="15"/>
      <c r="AEQ213" s="15"/>
      <c r="AER213" s="15"/>
      <c r="AES213" s="15"/>
      <c r="AET213" s="15"/>
      <c r="AEU213" s="15"/>
      <c r="AEV213" s="15"/>
      <c r="AEW213" s="15"/>
      <c r="AEX213" s="15"/>
      <c r="AEY213" s="15"/>
      <c r="AEZ213" s="15"/>
      <c r="AFA213" s="15"/>
      <c r="AFB213" s="15"/>
      <c r="AFC213" s="15"/>
      <c r="AFD213" s="15"/>
      <c r="AFE213" s="15"/>
      <c r="AFF213" s="15"/>
      <c r="AFG213" s="15"/>
      <c r="AFH213" s="15"/>
      <c r="AFI213" s="15"/>
      <c r="AFJ213" s="15"/>
      <c r="AFK213" s="15"/>
      <c r="AFL213" s="15"/>
      <c r="AFM213" s="15"/>
      <c r="AFN213" s="15"/>
      <c r="AFO213" s="15"/>
      <c r="AFP213" s="15"/>
      <c r="AFQ213" s="15"/>
      <c r="AFR213" s="15"/>
      <c r="AFS213" s="15"/>
      <c r="AFT213" s="15"/>
      <c r="AFU213" s="15"/>
      <c r="AFV213" s="15"/>
      <c r="AFW213" s="15"/>
      <c r="AFX213" s="15"/>
      <c r="AFY213" s="15"/>
      <c r="AFZ213" s="15"/>
      <c r="AGA213" s="15"/>
      <c r="AGB213" s="15"/>
      <c r="AGC213" s="15"/>
      <c r="AGD213" s="15"/>
      <c r="AGE213" s="15"/>
      <c r="AGF213" s="15"/>
      <c r="AGG213" s="15"/>
      <c r="AGH213" s="15"/>
      <c r="AGI213" s="15"/>
      <c r="AGJ213" s="15"/>
      <c r="AGK213" s="15"/>
      <c r="AGL213" s="15"/>
      <c r="AGM213" s="15"/>
      <c r="AGN213" s="15"/>
      <c r="AGO213" s="15"/>
      <c r="AGP213" s="15"/>
      <c r="AGQ213" s="15"/>
      <c r="AGR213" s="15"/>
      <c r="AGS213" s="15"/>
      <c r="AGT213" s="15"/>
      <c r="AGU213" s="15"/>
      <c r="AGV213" s="15"/>
      <c r="AGW213" s="15"/>
      <c r="AGX213" s="15"/>
      <c r="AGY213" s="15"/>
      <c r="AGZ213" s="15"/>
      <c r="AHA213" s="15"/>
      <c r="AHB213" s="15"/>
      <c r="AHC213" s="15"/>
      <c r="AHD213" s="15"/>
      <c r="AHE213" s="15"/>
      <c r="AHF213" s="15"/>
      <c r="AHG213" s="15"/>
      <c r="AHH213" s="15"/>
      <c r="AHI213" s="15"/>
      <c r="AHJ213" s="15"/>
      <c r="AHK213" s="15"/>
      <c r="AHL213" s="15"/>
      <c r="AHM213" s="15"/>
      <c r="AHN213" s="15"/>
      <c r="AHO213" s="15"/>
      <c r="AHP213" s="15"/>
      <c r="AHQ213" s="15"/>
      <c r="AHR213" s="15"/>
      <c r="AHS213" s="15"/>
      <c r="AHT213" s="15"/>
      <c r="AHU213" s="15"/>
      <c r="AHV213" s="15"/>
      <c r="AHW213" s="15"/>
      <c r="AHX213" s="15"/>
      <c r="AHY213" s="15"/>
      <c r="AHZ213" s="15"/>
      <c r="AIA213" s="15"/>
      <c r="AIB213" s="15"/>
      <c r="AIC213" s="15"/>
      <c r="AID213" s="15"/>
      <c r="AIE213" s="15"/>
      <c r="AIF213" s="15"/>
      <c r="AIG213" s="15"/>
      <c r="AIH213" s="15"/>
      <c r="AII213" s="15"/>
      <c r="AIJ213" s="15"/>
      <c r="AIK213" s="15"/>
      <c r="AIL213" s="15"/>
      <c r="AIM213" s="15"/>
      <c r="AIN213" s="15"/>
      <c r="AIO213" s="15"/>
      <c r="AIP213" s="15"/>
      <c r="AIQ213" s="15"/>
      <c r="AIR213" s="15"/>
      <c r="AIS213" s="15"/>
      <c r="AIT213" s="15"/>
      <c r="AIU213" s="15"/>
      <c r="AIV213" s="15"/>
      <c r="AIW213" s="15"/>
      <c r="AIX213" s="15"/>
      <c r="AIY213" s="15"/>
      <c r="AIZ213" s="15"/>
      <c r="AJA213" s="15"/>
      <c r="AJB213" s="15"/>
      <c r="AJC213" s="15"/>
      <c r="AJD213" s="15"/>
      <c r="AJE213" s="15"/>
      <c r="AJF213" s="15"/>
      <c r="AJG213" s="15"/>
      <c r="AJH213" s="15"/>
      <c r="AJI213" s="15"/>
      <c r="AJJ213" s="15"/>
      <c r="AJK213" s="15"/>
      <c r="AJL213" s="15"/>
      <c r="AJM213" s="15"/>
      <c r="AJN213" s="15"/>
      <c r="AJO213" s="15"/>
      <c r="AJP213" s="15"/>
      <c r="AJQ213" s="15"/>
      <c r="AJR213" s="15"/>
      <c r="AJS213" s="15"/>
      <c r="AJT213" s="15"/>
      <c r="AJU213" s="15"/>
      <c r="AJV213" s="15"/>
      <c r="AJW213" s="15"/>
      <c r="AJX213" s="15"/>
      <c r="AJY213" s="15"/>
      <c r="AJZ213" s="15"/>
      <c r="AKA213" s="15"/>
      <c r="AKB213" s="15"/>
      <c r="AKC213" s="15"/>
      <c r="AKD213" s="15"/>
      <c r="AKE213" s="15"/>
      <c r="AKF213" s="15"/>
      <c r="AKG213" s="15"/>
      <c r="AKH213" s="15"/>
      <c r="AKI213" s="15"/>
      <c r="AKJ213" s="15"/>
      <c r="AKK213" s="15"/>
      <c r="AKL213" s="15"/>
      <c r="AKM213" s="15"/>
      <c r="AKN213" s="15"/>
      <c r="AKO213" s="15"/>
      <c r="AKP213" s="15"/>
      <c r="AKQ213" s="15"/>
      <c r="AKR213" s="15"/>
      <c r="AKS213" s="15"/>
      <c r="AKT213" s="15"/>
      <c r="AKU213" s="15"/>
      <c r="AKV213" s="15"/>
      <c r="AKW213" s="15"/>
      <c r="AKX213" s="15"/>
      <c r="AKY213" s="15"/>
      <c r="AKZ213" s="15"/>
      <c r="ALA213" s="15"/>
      <c r="ALB213" s="15"/>
      <c r="ALC213" s="15"/>
      <c r="ALD213" s="15"/>
      <c r="ALE213" s="15"/>
      <c r="ALF213" s="15"/>
      <c r="ALG213" s="15"/>
      <c r="ALH213" s="15"/>
      <c r="ALI213" s="15"/>
      <c r="ALJ213" s="15"/>
      <c r="ALK213" s="15"/>
      <c r="ALL213" s="15"/>
      <c r="ALM213" s="15"/>
      <c r="ALN213" s="15"/>
      <c r="ALO213" s="15"/>
      <c r="ALP213" s="15"/>
      <c r="ALQ213" s="15"/>
      <c r="ALR213" s="15"/>
      <c r="ALS213" s="15"/>
      <c r="ALT213" s="15"/>
      <c r="ALU213" s="15"/>
      <c r="ALV213" s="15"/>
      <c r="ALW213" s="15"/>
      <c r="ALX213" s="15"/>
      <c r="ALY213" s="15"/>
      <c r="ALZ213" s="15"/>
      <c r="AMA213" s="15"/>
      <c r="AMB213" s="15"/>
    </row>
    <row r="214" spans="1:1016" s="16" customFormat="1">
      <c r="A214" s="18">
        <v>3</v>
      </c>
      <c r="B214" s="23" t="s">
        <v>191</v>
      </c>
      <c r="C214" s="23" t="s">
        <v>40</v>
      </c>
      <c r="D214" s="23">
        <v>26116.29</v>
      </c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  <c r="IW214" s="15"/>
      <c r="IX214" s="15"/>
      <c r="IY214" s="15"/>
      <c r="IZ214" s="15"/>
      <c r="JA214" s="15"/>
      <c r="JB214" s="15"/>
      <c r="JC214" s="15"/>
      <c r="JD214" s="15"/>
      <c r="JE214" s="15"/>
      <c r="JF214" s="15"/>
      <c r="JG214" s="15"/>
      <c r="JH214" s="15"/>
      <c r="JI214" s="15"/>
      <c r="JJ214" s="15"/>
      <c r="JK214" s="15"/>
      <c r="JL214" s="15"/>
      <c r="JM214" s="15"/>
      <c r="JN214" s="15"/>
      <c r="JO214" s="15"/>
      <c r="JP214" s="15"/>
      <c r="JQ214" s="15"/>
      <c r="JR214" s="15"/>
      <c r="JS214" s="15"/>
      <c r="JT214" s="15"/>
      <c r="JU214" s="15"/>
      <c r="JV214" s="15"/>
      <c r="JW214" s="15"/>
      <c r="JX214" s="15"/>
      <c r="JY214" s="15"/>
      <c r="JZ214" s="15"/>
      <c r="KA214" s="15"/>
      <c r="KB214" s="15"/>
      <c r="KC214" s="15"/>
      <c r="KD214" s="15"/>
      <c r="KE214" s="15"/>
      <c r="KF214" s="15"/>
      <c r="KG214" s="15"/>
      <c r="KH214" s="15"/>
      <c r="KI214" s="15"/>
      <c r="KJ214" s="15"/>
      <c r="KK214" s="15"/>
      <c r="KL214" s="15"/>
      <c r="KM214" s="15"/>
      <c r="KN214" s="15"/>
      <c r="KO214" s="15"/>
      <c r="KP214" s="15"/>
      <c r="KQ214" s="15"/>
      <c r="KR214" s="15"/>
      <c r="KS214" s="15"/>
      <c r="KT214" s="15"/>
      <c r="KU214" s="15"/>
      <c r="KV214" s="15"/>
      <c r="KW214" s="15"/>
      <c r="KX214" s="15"/>
      <c r="KY214" s="15"/>
      <c r="KZ214" s="15"/>
      <c r="LA214" s="15"/>
      <c r="LB214" s="15"/>
      <c r="LC214" s="15"/>
      <c r="LD214" s="15"/>
      <c r="LE214" s="15"/>
      <c r="LF214" s="15"/>
      <c r="LG214" s="15"/>
      <c r="LH214" s="15"/>
      <c r="LI214" s="15"/>
      <c r="LJ214" s="15"/>
      <c r="LK214" s="15"/>
      <c r="LL214" s="15"/>
      <c r="LM214" s="15"/>
      <c r="LN214" s="15"/>
      <c r="LO214" s="15"/>
      <c r="LP214" s="15"/>
      <c r="LQ214" s="15"/>
      <c r="LR214" s="15"/>
      <c r="LS214" s="15"/>
      <c r="LT214" s="15"/>
      <c r="LU214" s="15"/>
      <c r="LV214" s="15"/>
      <c r="LW214" s="15"/>
      <c r="LX214" s="15"/>
      <c r="LY214" s="15"/>
      <c r="LZ214" s="15"/>
      <c r="MA214" s="15"/>
      <c r="MB214" s="15"/>
      <c r="MC214" s="15"/>
      <c r="MD214" s="15"/>
      <c r="ME214" s="15"/>
      <c r="MF214" s="15"/>
      <c r="MG214" s="15"/>
      <c r="MH214" s="15"/>
      <c r="MI214" s="15"/>
      <c r="MJ214" s="15"/>
      <c r="MK214" s="15"/>
      <c r="ML214" s="15"/>
      <c r="MM214" s="15"/>
      <c r="MN214" s="15"/>
      <c r="MO214" s="15"/>
      <c r="MP214" s="15"/>
      <c r="MQ214" s="15"/>
      <c r="MR214" s="15"/>
      <c r="MS214" s="15"/>
      <c r="MT214" s="15"/>
      <c r="MU214" s="15"/>
      <c r="MV214" s="15"/>
      <c r="MW214" s="15"/>
      <c r="MX214" s="15"/>
      <c r="MY214" s="15"/>
      <c r="MZ214" s="15"/>
      <c r="NA214" s="15"/>
      <c r="NB214" s="15"/>
      <c r="NC214" s="15"/>
      <c r="ND214" s="15"/>
      <c r="NE214" s="15"/>
      <c r="NF214" s="15"/>
      <c r="NG214" s="15"/>
      <c r="NH214" s="15"/>
      <c r="NI214" s="15"/>
      <c r="NJ214" s="15"/>
      <c r="NK214" s="15"/>
      <c r="NL214" s="15"/>
      <c r="NM214" s="15"/>
      <c r="NN214" s="15"/>
      <c r="NO214" s="15"/>
      <c r="NP214" s="15"/>
      <c r="NQ214" s="15"/>
      <c r="NR214" s="15"/>
      <c r="NS214" s="15"/>
      <c r="NT214" s="15"/>
      <c r="NU214" s="15"/>
      <c r="NV214" s="15"/>
      <c r="NW214" s="15"/>
      <c r="NX214" s="15"/>
      <c r="NY214" s="15"/>
      <c r="NZ214" s="15"/>
      <c r="OA214" s="15"/>
      <c r="OB214" s="15"/>
      <c r="OC214" s="15"/>
      <c r="OD214" s="15"/>
      <c r="OE214" s="15"/>
      <c r="OF214" s="15"/>
      <c r="OG214" s="15"/>
      <c r="OH214" s="15"/>
      <c r="OI214" s="15"/>
      <c r="OJ214" s="15"/>
      <c r="OK214" s="15"/>
      <c r="OL214" s="15"/>
      <c r="OM214" s="15"/>
      <c r="ON214" s="15"/>
      <c r="OO214" s="15"/>
      <c r="OP214" s="15"/>
      <c r="OQ214" s="15"/>
      <c r="OR214" s="15"/>
      <c r="OS214" s="15"/>
      <c r="OT214" s="15"/>
      <c r="OU214" s="15"/>
      <c r="OV214" s="15"/>
      <c r="OW214" s="15"/>
      <c r="OX214" s="15"/>
      <c r="OY214" s="15"/>
      <c r="OZ214" s="15"/>
      <c r="PA214" s="15"/>
      <c r="PB214" s="15"/>
      <c r="PC214" s="15"/>
      <c r="PD214" s="15"/>
      <c r="PE214" s="15"/>
      <c r="PF214" s="15"/>
      <c r="PG214" s="15"/>
      <c r="PH214" s="15"/>
      <c r="PI214" s="15"/>
      <c r="PJ214" s="15"/>
      <c r="PK214" s="15"/>
      <c r="PL214" s="15"/>
      <c r="PM214" s="15"/>
      <c r="PN214" s="15"/>
      <c r="PO214" s="15"/>
      <c r="PP214" s="15"/>
      <c r="PQ214" s="15"/>
      <c r="PR214" s="15"/>
      <c r="PS214" s="15"/>
      <c r="PT214" s="15"/>
      <c r="PU214" s="15"/>
      <c r="PV214" s="15"/>
      <c r="PW214" s="15"/>
      <c r="PX214" s="15"/>
      <c r="PY214" s="15"/>
      <c r="PZ214" s="15"/>
      <c r="QA214" s="15"/>
      <c r="QB214" s="15"/>
      <c r="QC214" s="15"/>
      <c r="QD214" s="15"/>
      <c r="QE214" s="15"/>
      <c r="QF214" s="15"/>
      <c r="QG214" s="15"/>
      <c r="QH214" s="15"/>
      <c r="QI214" s="15"/>
      <c r="QJ214" s="15"/>
      <c r="QK214" s="15"/>
      <c r="QL214" s="15"/>
      <c r="QM214" s="15"/>
      <c r="QN214" s="15"/>
      <c r="QO214" s="15"/>
      <c r="QP214" s="15"/>
      <c r="QQ214" s="15"/>
      <c r="QR214" s="15"/>
      <c r="QS214" s="15"/>
      <c r="QT214" s="15"/>
      <c r="QU214" s="15"/>
      <c r="QV214" s="15"/>
      <c r="QW214" s="15"/>
      <c r="QX214" s="15"/>
      <c r="QY214" s="15"/>
      <c r="QZ214" s="15"/>
      <c r="RA214" s="15"/>
      <c r="RB214" s="15"/>
      <c r="RC214" s="15"/>
      <c r="RD214" s="15"/>
      <c r="RE214" s="15"/>
      <c r="RF214" s="15"/>
      <c r="RG214" s="15"/>
      <c r="RH214" s="15"/>
      <c r="RI214" s="15"/>
      <c r="RJ214" s="15"/>
      <c r="RK214" s="15"/>
      <c r="RL214" s="15"/>
      <c r="RM214" s="15"/>
      <c r="RN214" s="15"/>
      <c r="RO214" s="15"/>
      <c r="RP214" s="15"/>
      <c r="RQ214" s="15"/>
      <c r="RR214" s="15"/>
      <c r="RS214" s="15"/>
      <c r="RT214" s="15"/>
      <c r="RU214" s="15"/>
      <c r="RV214" s="15"/>
      <c r="RW214" s="15"/>
      <c r="RX214" s="15"/>
      <c r="RY214" s="15"/>
      <c r="RZ214" s="15"/>
      <c r="SA214" s="15"/>
      <c r="SB214" s="15"/>
      <c r="SC214" s="15"/>
      <c r="SD214" s="15"/>
      <c r="SE214" s="15"/>
      <c r="SF214" s="15"/>
      <c r="SG214" s="15"/>
      <c r="SH214" s="15"/>
      <c r="SI214" s="15"/>
      <c r="SJ214" s="15"/>
      <c r="SK214" s="15"/>
      <c r="SL214" s="15"/>
      <c r="SM214" s="15"/>
      <c r="SN214" s="15"/>
      <c r="SO214" s="15"/>
      <c r="SP214" s="15"/>
      <c r="SQ214" s="15"/>
      <c r="SR214" s="15"/>
      <c r="SS214" s="15"/>
      <c r="ST214" s="15"/>
      <c r="SU214" s="15"/>
      <c r="SV214" s="15"/>
      <c r="SW214" s="15"/>
      <c r="SX214" s="15"/>
      <c r="SY214" s="15"/>
      <c r="SZ214" s="15"/>
      <c r="TA214" s="15"/>
      <c r="TB214" s="15"/>
      <c r="TC214" s="15"/>
      <c r="TD214" s="15"/>
      <c r="TE214" s="15"/>
      <c r="TF214" s="15"/>
      <c r="TG214" s="15"/>
      <c r="TH214" s="15"/>
      <c r="TI214" s="15"/>
      <c r="TJ214" s="15"/>
      <c r="TK214" s="15"/>
      <c r="TL214" s="15"/>
      <c r="TM214" s="15"/>
      <c r="TN214" s="15"/>
      <c r="TO214" s="15"/>
      <c r="TP214" s="15"/>
      <c r="TQ214" s="15"/>
      <c r="TR214" s="15"/>
      <c r="TS214" s="15"/>
      <c r="TT214" s="15"/>
      <c r="TU214" s="15"/>
      <c r="TV214" s="15"/>
      <c r="TW214" s="15"/>
      <c r="TX214" s="15"/>
      <c r="TY214" s="15"/>
      <c r="TZ214" s="15"/>
      <c r="UA214" s="15"/>
      <c r="UB214" s="15"/>
      <c r="UC214" s="15"/>
      <c r="UD214" s="15"/>
      <c r="UE214" s="15"/>
      <c r="UF214" s="15"/>
      <c r="UG214" s="15"/>
      <c r="UH214" s="15"/>
      <c r="UI214" s="15"/>
      <c r="UJ214" s="15"/>
      <c r="UK214" s="15"/>
      <c r="UL214" s="15"/>
      <c r="UM214" s="15"/>
      <c r="UN214" s="15"/>
      <c r="UO214" s="15"/>
      <c r="UP214" s="15"/>
      <c r="UQ214" s="15"/>
      <c r="UR214" s="15"/>
      <c r="US214" s="15"/>
      <c r="UT214" s="15"/>
      <c r="UU214" s="15"/>
      <c r="UV214" s="15"/>
      <c r="UW214" s="15"/>
      <c r="UX214" s="15"/>
      <c r="UY214" s="15"/>
      <c r="UZ214" s="15"/>
      <c r="VA214" s="15"/>
      <c r="VB214" s="15"/>
      <c r="VC214" s="15"/>
      <c r="VD214" s="15"/>
      <c r="VE214" s="15"/>
      <c r="VF214" s="15"/>
      <c r="VG214" s="15"/>
      <c r="VH214" s="15"/>
      <c r="VI214" s="15"/>
      <c r="VJ214" s="15"/>
      <c r="VK214" s="15"/>
      <c r="VL214" s="15"/>
      <c r="VM214" s="15"/>
      <c r="VN214" s="15"/>
      <c r="VO214" s="15"/>
      <c r="VP214" s="15"/>
      <c r="VQ214" s="15"/>
      <c r="VR214" s="15"/>
      <c r="VS214" s="15"/>
      <c r="VT214" s="15"/>
      <c r="VU214" s="15"/>
      <c r="VV214" s="15"/>
      <c r="VW214" s="15"/>
      <c r="VX214" s="15"/>
      <c r="VY214" s="15"/>
      <c r="VZ214" s="15"/>
      <c r="WA214" s="15"/>
      <c r="WB214" s="15"/>
      <c r="WC214" s="15"/>
      <c r="WD214" s="15"/>
      <c r="WE214" s="15"/>
      <c r="WF214" s="15"/>
      <c r="WG214" s="15"/>
      <c r="WH214" s="15"/>
      <c r="WI214" s="15"/>
      <c r="WJ214" s="15"/>
      <c r="WK214" s="15"/>
      <c r="WL214" s="15"/>
      <c r="WM214" s="15"/>
      <c r="WN214" s="15"/>
      <c r="WO214" s="15"/>
      <c r="WP214" s="15"/>
      <c r="WQ214" s="15"/>
      <c r="WR214" s="15"/>
      <c r="WS214" s="15"/>
      <c r="WT214" s="15"/>
      <c r="WU214" s="15"/>
      <c r="WV214" s="15"/>
      <c r="WW214" s="15"/>
      <c r="WX214" s="15"/>
      <c r="WY214" s="15"/>
      <c r="WZ214" s="15"/>
      <c r="XA214" s="15"/>
      <c r="XB214" s="15"/>
      <c r="XC214" s="15"/>
      <c r="XD214" s="15"/>
      <c r="XE214" s="15"/>
      <c r="XF214" s="15"/>
      <c r="XG214" s="15"/>
      <c r="XH214" s="15"/>
      <c r="XI214" s="15"/>
      <c r="XJ214" s="15"/>
      <c r="XK214" s="15"/>
      <c r="XL214" s="15"/>
      <c r="XM214" s="15"/>
      <c r="XN214" s="15"/>
      <c r="XO214" s="15"/>
      <c r="XP214" s="15"/>
      <c r="XQ214" s="15"/>
      <c r="XR214" s="15"/>
      <c r="XS214" s="15"/>
      <c r="XT214" s="15"/>
      <c r="XU214" s="15"/>
      <c r="XV214" s="15"/>
      <c r="XW214" s="15"/>
      <c r="XX214" s="15"/>
      <c r="XY214" s="15"/>
      <c r="XZ214" s="15"/>
      <c r="YA214" s="15"/>
      <c r="YB214" s="15"/>
      <c r="YC214" s="15"/>
      <c r="YD214" s="15"/>
      <c r="YE214" s="15"/>
      <c r="YF214" s="15"/>
      <c r="YG214" s="15"/>
      <c r="YH214" s="15"/>
      <c r="YI214" s="15"/>
      <c r="YJ214" s="15"/>
      <c r="YK214" s="15"/>
      <c r="YL214" s="15"/>
      <c r="YM214" s="15"/>
      <c r="YN214" s="15"/>
      <c r="YO214" s="15"/>
      <c r="YP214" s="15"/>
      <c r="YQ214" s="15"/>
      <c r="YR214" s="15"/>
      <c r="YS214" s="15"/>
      <c r="YT214" s="15"/>
      <c r="YU214" s="15"/>
      <c r="YV214" s="15"/>
      <c r="YW214" s="15"/>
      <c r="YX214" s="15"/>
      <c r="YY214" s="15"/>
      <c r="YZ214" s="15"/>
      <c r="ZA214" s="15"/>
      <c r="ZB214" s="15"/>
      <c r="ZC214" s="15"/>
      <c r="ZD214" s="15"/>
      <c r="ZE214" s="15"/>
      <c r="ZF214" s="15"/>
      <c r="ZG214" s="15"/>
      <c r="ZH214" s="15"/>
      <c r="ZI214" s="15"/>
      <c r="ZJ214" s="15"/>
      <c r="ZK214" s="15"/>
      <c r="ZL214" s="15"/>
      <c r="ZM214" s="15"/>
      <c r="ZN214" s="15"/>
      <c r="ZO214" s="15"/>
      <c r="ZP214" s="15"/>
      <c r="ZQ214" s="15"/>
      <c r="ZR214" s="15"/>
      <c r="ZS214" s="15"/>
      <c r="ZT214" s="15"/>
      <c r="ZU214" s="15"/>
      <c r="ZV214" s="15"/>
      <c r="ZW214" s="15"/>
      <c r="ZX214" s="15"/>
      <c r="ZY214" s="15"/>
      <c r="ZZ214" s="15"/>
      <c r="AAA214" s="15"/>
      <c r="AAB214" s="15"/>
      <c r="AAC214" s="15"/>
      <c r="AAD214" s="15"/>
      <c r="AAE214" s="15"/>
      <c r="AAF214" s="15"/>
      <c r="AAG214" s="15"/>
      <c r="AAH214" s="15"/>
      <c r="AAI214" s="15"/>
      <c r="AAJ214" s="15"/>
      <c r="AAK214" s="15"/>
      <c r="AAL214" s="15"/>
      <c r="AAM214" s="15"/>
      <c r="AAN214" s="15"/>
      <c r="AAO214" s="15"/>
      <c r="AAP214" s="15"/>
      <c r="AAQ214" s="15"/>
      <c r="AAR214" s="15"/>
      <c r="AAS214" s="15"/>
      <c r="AAT214" s="15"/>
      <c r="AAU214" s="15"/>
      <c r="AAV214" s="15"/>
      <c r="AAW214" s="15"/>
      <c r="AAX214" s="15"/>
      <c r="AAY214" s="15"/>
      <c r="AAZ214" s="15"/>
      <c r="ABA214" s="15"/>
      <c r="ABB214" s="15"/>
      <c r="ABC214" s="15"/>
      <c r="ABD214" s="15"/>
      <c r="ABE214" s="15"/>
      <c r="ABF214" s="15"/>
      <c r="ABG214" s="15"/>
      <c r="ABH214" s="15"/>
      <c r="ABI214" s="15"/>
      <c r="ABJ214" s="15"/>
      <c r="ABK214" s="15"/>
      <c r="ABL214" s="15"/>
      <c r="ABM214" s="15"/>
      <c r="ABN214" s="15"/>
      <c r="ABO214" s="15"/>
      <c r="ABP214" s="15"/>
      <c r="ABQ214" s="15"/>
      <c r="ABR214" s="15"/>
      <c r="ABS214" s="15"/>
      <c r="ABT214" s="15"/>
      <c r="ABU214" s="15"/>
      <c r="ABV214" s="15"/>
      <c r="ABW214" s="15"/>
      <c r="ABX214" s="15"/>
      <c r="ABY214" s="15"/>
      <c r="ABZ214" s="15"/>
      <c r="ACA214" s="15"/>
      <c r="ACB214" s="15"/>
      <c r="ACC214" s="15"/>
      <c r="ACD214" s="15"/>
      <c r="ACE214" s="15"/>
      <c r="ACF214" s="15"/>
      <c r="ACG214" s="15"/>
      <c r="ACH214" s="15"/>
      <c r="ACI214" s="15"/>
      <c r="ACJ214" s="15"/>
      <c r="ACK214" s="15"/>
      <c r="ACL214" s="15"/>
      <c r="ACM214" s="15"/>
      <c r="ACN214" s="15"/>
      <c r="ACO214" s="15"/>
      <c r="ACP214" s="15"/>
      <c r="ACQ214" s="15"/>
      <c r="ACR214" s="15"/>
      <c r="ACS214" s="15"/>
      <c r="ACT214" s="15"/>
      <c r="ACU214" s="15"/>
      <c r="ACV214" s="15"/>
      <c r="ACW214" s="15"/>
      <c r="ACX214" s="15"/>
      <c r="ACY214" s="15"/>
      <c r="ACZ214" s="15"/>
      <c r="ADA214" s="15"/>
      <c r="ADB214" s="15"/>
      <c r="ADC214" s="15"/>
      <c r="ADD214" s="15"/>
      <c r="ADE214" s="15"/>
      <c r="ADF214" s="15"/>
      <c r="ADG214" s="15"/>
      <c r="ADH214" s="15"/>
      <c r="ADI214" s="15"/>
      <c r="ADJ214" s="15"/>
      <c r="ADK214" s="15"/>
      <c r="ADL214" s="15"/>
      <c r="ADM214" s="15"/>
      <c r="ADN214" s="15"/>
      <c r="ADO214" s="15"/>
      <c r="ADP214" s="15"/>
      <c r="ADQ214" s="15"/>
      <c r="ADR214" s="15"/>
      <c r="ADS214" s="15"/>
      <c r="ADT214" s="15"/>
      <c r="ADU214" s="15"/>
      <c r="ADV214" s="15"/>
      <c r="ADW214" s="15"/>
      <c r="ADX214" s="15"/>
      <c r="ADY214" s="15"/>
      <c r="ADZ214" s="15"/>
      <c r="AEA214" s="15"/>
      <c r="AEB214" s="15"/>
      <c r="AEC214" s="15"/>
      <c r="AED214" s="15"/>
      <c r="AEE214" s="15"/>
      <c r="AEF214" s="15"/>
      <c r="AEG214" s="15"/>
      <c r="AEH214" s="15"/>
      <c r="AEI214" s="15"/>
      <c r="AEJ214" s="15"/>
      <c r="AEK214" s="15"/>
      <c r="AEL214" s="15"/>
      <c r="AEM214" s="15"/>
      <c r="AEN214" s="15"/>
      <c r="AEO214" s="15"/>
      <c r="AEP214" s="15"/>
      <c r="AEQ214" s="15"/>
      <c r="AER214" s="15"/>
      <c r="AES214" s="15"/>
      <c r="AET214" s="15"/>
      <c r="AEU214" s="15"/>
      <c r="AEV214" s="15"/>
      <c r="AEW214" s="15"/>
      <c r="AEX214" s="15"/>
      <c r="AEY214" s="15"/>
      <c r="AEZ214" s="15"/>
      <c r="AFA214" s="15"/>
      <c r="AFB214" s="15"/>
      <c r="AFC214" s="15"/>
      <c r="AFD214" s="15"/>
      <c r="AFE214" s="15"/>
      <c r="AFF214" s="15"/>
      <c r="AFG214" s="15"/>
      <c r="AFH214" s="15"/>
      <c r="AFI214" s="15"/>
      <c r="AFJ214" s="15"/>
      <c r="AFK214" s="15"/>
      <c r="AFL214" s="15"/>
      <c r="AFM214" s="15"/>
      <c r="AFN214" s="15"/>
      <c r="AFO214" s="15"/>
      <c r="AFP214" s="15"/>
      <c r="AFQ214" s="15"/>
      <c r="AFR214" s="15"/>
      <c r="AFS214" s="15"/>
      <c r="AFT214" s="15"/>
      <c r="AFU214" s="15"/>
      <c r="AFV214" s="15"/>
      <c r="AFW214" s="15"/>
      <c r="AFX214" s="15"/>
      <c r="AFY214" s="15"/>
      <c r="AFZ214" s="15"/>
      <c r="AGA214" s="15"/>
      <c r="AGB214" s="15"/>
      <c r="AGC214" s="15"/>
      <c r="AGD214" s="15"/>
      <c r="AGE214" s="15"/>
      <c r="AGF214" s="15"/>
      <c r="AGG214" s="15"/>
      <c r="AGH214" s="15"/>
      <c r="AGI214" s="15"/>
      <c r="AGJ214" s="15"/>
      <c r="AGK214" s="15"/>
      <c r="AGL214" s="15"/>
      <c r="AGM214" s="15"/>
      <c r="AGN214" s="15"/>
      <c r="AGO214" s="15"/>
      <c r="AGP214" s="15"/>
      <c r="AGQ214" s="15"/>
      <c r="AGR214" s="15"/>
      <c r="AGS214" s="15"/>
      <c r="AGT214" s="15"/>
      <c r="AGU214" s="15"/>
      <c r="AGV214" s="15"/>
      <c r="AGW214" s="15"/>
      <c r="AGX214" s="15"/>
      <c r="AGY214" s="15"/>
      <c r="AGZ214" s="15"/>
      <c r="AHA214" s="15"/>
      <c r="AHB214" s="15"/>
      <c r="AHC214" s="15"/>
      <c r="AHD214" s="15"/>
      <c r="AHE214" s="15"/>
      <c r="AHF214" s="15"/>
      <c r="AHG214" s="15"/>
      <c r="AHH214" s="15"/>
      <c r="AHI214" s="15"/>
      <c r="AHJ214" s="15"/>
      <c r="AHK214" s="15"/>
      <c r="AHL214" s="15"/>
      <c r="AHM214" s="15"/>
      <c r="AHN214" s="15"/>
      <c r="AHO214" s="15"/>
      <c r="AHP214" s="15"/>
      <c r="AHQ214" s="15"/>
      <c r="AHR214" s="15"/>
      <c r="AHS214" s="15"/>
      <c r="AHT214" s="15"/>
      <c r="AHU214" s="15"/>
      <c r="AHV214" s="15"/>
      <c r="AHW214" s="15"/>
      <c r="AHX214" s="15"/>
      <c r="AHY214" s="15"/>
      <c r="AHZ214" s="15"/>
      <c r="AIA214" s="15"/>
      <c r="AIB214" s="15"/>
      <c r="AIC214" s="15"/>
      <c r="AID214" s="15"/>
      <c r="AIE214" s="15"/>
      <c r="AIF214" s="15"/>
      <c r="AIG214" s="15"/>
      <c r="AIH214" s="15"/>
      <c r="AII214" s="15"/>
      <c r="AIJ214" s="15"/>
      <c r="AIK214" s="15"/>
      <c r="AIL214" s="15"/>
      <c r="AIM214" s="15"/>
      <c r="AIN214" s="15"/>
      <c r="AIO214" s="15"/>
      <c r="AIP214" s="15"/>
      <c r="AIQ214" s="15"/>
      <c r="AIR214" s="15"/>
      <c r="AIS214" s="15"/>
      <c r="AIT214" s="15"/>
      <c r="AIU214" s="15"/>
      <c r="AIV214" s="15"/>
      <c r="AIW214" s="15"/>
      <c r="AIX214" s="15"/>
      <c r="AIY214" s="15"/>
      <c r="AIZ214" s="15"/>
      <c r="AJA214" s="15"/>
      <c r="AJB214" s="15"/>
      <c r="AJC214" s="15"/>
      <c r="AJD214" s="15"/>
      <c r="AJE214" s="15"/>
      <c r="AJF214" s="15"/>
      <c r="AJG214" s="15"/>
      <c r="AJH214" s="15"/>
      <c r="AJI214" s="15"/>
      <c r="AJJ214" s="15"/>
      <c r="AJK214" s="15"/>
      <c r="AJL214" s="15"/>
      <c r="AJM214" s="15"/>
      <c r="AJN214" s="15"/>
      <c r="AJO214" s="15"/>
      <c r="AJP214" s="15"/>
      <c r="AJQ214" s="15"/>
      <c r="AJR214" s="15"/>
      <c r="AJS214" s="15"/>
      <c r="AJT214" s="15"/>
      <c r="AJU214" s="15"/>
      <c r="AJV214" s="15"/>
      <c r="AJW214" s="15"/>
      <c r="AJX214" s="15"/>
      <c r="AJY214" s="15"/>
      <c r="AJZ214" s="15"/>
      <c r="AKA214" s="15"/>
      <c r="AKB214" s="15"/>
      <c r="AKC214" s="15"/>
      <c r="AKD214" s="15"/>
      <c r="AKE214" s="15"/>
      <c r="AKF214" s="15"/>
      <c r="AKG214" s="15"/>
      <c r="AKH214" s="15"/>
      <c r="AKI214" s="15"/>
      <c r="AKJ214" s="15"/>
      <c r="AKK214" s="15"/>
      <c r="AKL214" s="15"/>
      <c r="AKM214" s="15"/>
      <c r="AKN214" s="15"/>
      <c r="AKO214" s="15"/>
      <c r="AKP214" s="15"/>
      <c r="AKQ214" s="15"/>
      <c r="AKR214" s="15"/>
      <c r="AKS214" s="15"/>
      <c r="AKT214" s="15"/>
      <c r="AKU214" s="15"/>
      <c r="AKV214" s="15"/>
      <c r="AKW214" s="15"/>
      <c r="AKX214" s="15"/>
      <c r="AKY214" s="15"/>
      <c r="AKZ214" s="15"/>
      <c r="ALA214" s="15"/>
      <c r="ALB214" s="15"/>
      <c r="ALC214" s="15"/>
      <c r="ALD214" s="15"/>
      <c r="ALE214" s="15"/>
      <c r="ALF214" s="15"/>
      <c r="ALG214" s="15"/>
      <c r="ALH214" s="15"/>
      <c r="ALI214" s="15"/>
      <c r="ALJ214" s="15"/>
      <c r="ALK214" s="15"/>
      <c r="ALL214" s="15"/>
      <c r="ALM214" s="15"/>
      <c r="ALN214" s="15"/>
      <c r="ALO214" s="15"/>
      <c r="ALP214" s="15"/>
      <c r="ALQ214" s="15"/>
      <c r="ALR214" s="15"/>
      <c r="ALS214" s="15"/>
      <c r="ALT214" s="15"/>
      <c r="ALU214" s="15"/>
      <c r="ALV214" s="15"/>
      <c r="ALW214" s="15"/>
      <c r="ALX214" s="15"/>
      <c r="ALY214" s="15"/>
      <c r="ALZ214" s="15"/>
      <c r="AMA214" s="15"/>
      <c r="AMB214" s="15"/>
    </row>
    <row r="215" spans="1:1016" s="16" customFormat="1">
      <c r="A215" s="18">
        <v>4</v>
      </c>
      <c r="B215" s="23" t="s">
        <v>192</v>
      </c>
      <c r="C215" s="23" t="s">
        <v>294</v>
      </c>
      <c r="D215" s="23">
        <v>34825.75</v>
      </c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  <c r="IW215" s="15"/>
      <c r="IX215" s="15"/>
      <c r="IY215" s="15"/>
      <c r="IZ215" s="15"/>
      <c r="JA215" s="15"/>
      <c r="JB215" s="15"/>
      <c r="JC215" s="15"/>
      <c r="JD215" s="15"/>
      <c r="JE215" s="15"/>
      <c r="JF215" s="15"/>
      <c r="JG215" s="15"/>
      <c r="JH215" s="15"/>
      <c r="JI215" s="15"/>
      <c r="JJ215" s="15"/>
      <c r="JK215" s="15"/>
      <c r="JL215" s="15"/>
      <c r="JM215" s="15"/>
      <c r="JN215" s="15"/>
      <c r="JO215" s="15"/>
      <c r="JP215" s="15"/>
      <c r="JQ215" s="15"/>
      <c r="JR215" s="15"/>
      <c r="JS215" s="15"/>
      <c r="JT215" s="15"/>
      <c r="JU215" s="15"/>
      <c r="JV215" s="15"/>
      <c r="JW215" s="15"/>
      <c r="JX215" s="15"/>
      <c r="JY215" s="15"/>
      <c r="JZ215" s="15"/>
      <c r="KA215" s="15"/>
      <c r="KB215" s="15"/>
      <c r="KC215" s="15"/>
      <c r="KD215" s="15"/>
      <c r="KE215" s="15"/>
      <c r="KF215" s="15"/>
      <c r="KG215" s="15"/>
      <c r="KH215" s="15"/>
      <c r="KI215" s="15"/>
      <c r="KJ215" s="15"/>
      <c r="KK215" s="15"/>
      <c r="KL215" s="15"/>
      <c r="KM215" s="15"/>
      <c r="KN215" s="15"/>
      <c r="KO215" s="15"/>
      <c r="KP215" s="15"/>
      <c r="KQ215" s="15"/>
      <c r="KR215" s="15"/>
      <c r="KS215" s="15"/>
      <c r="KT215" s="15"/>
      <c r="KU215" s="15"/>
      <c r="KV215" s="15"/>
      <c r="KW215" s="15"/>
      <c r="KX215" s="15"/>
      <c r="KY215" s="15"/>
      <c r="KZ215" s="15"/>
      <c r="LA215" s="15"/>
      <c r="LB215" s="15"/>
      <c r="LC215" s="15"/>
      <c r="LD215" s="15"/>
      <c r="LE215" s="15"/>
      <c r="LF215" s="15"/>
      <c r="LG215" s="15"/>
      <c r="LH215" s="15"/>
      <c r="LI215" s="15"/>
      <c r="LJ215" s="15"/>
      <c r="LK215" s="15"/>
      <c r="LL215" s="15"/>
      <c r="LM215" s="15"/>
      <c r="LN215" s="15"/>
      <c r="LO215" s="15"/>
      <c r="LP215" s="15"/>
      <c r="LQ215" s="15"/>
      <c r="LR215" s="15"/>
      <c r="LS215" s="15"/>
      <c r="LT215" s="15"/>
      <c r="LU215" s="15"/>
      <c r="LV215" s="15"/>
      <c r="LW215" s="15"/>
      <c r="LX215" s="15"/>
      <c r="LY215" s="15"/>
      <c r="LZ215" s="15"/>
      <c r="MA215" s="15"/>
      <c r="MB215" s="15"/>
      <c r="MC215" s="15"/>
      <c r="MD215" s="15"/>
      <c r="ME215" s="15"/>
      <c r="MF215" s="15"/>
      <c r="MG215" s="15"/>
      <c r="MH215" s="15"/>
      <c r="MI215" s="15"/>
      <c r="MJ215" s="15"/>
      <c r="MK215" s="15"/>
      <c r="ML215" s="15"/>
      <c r="MM215" s="15"/>
      <c r="MN215" s="15"/>
      <c r="MO215" s="15"/>
      <c r="MP215" s="15"/>
      <c r="MQ215" s="15"/>
      <c r="MR215" s="15"/>
      <c r="MS215" s="15"/>
      <c r="MT215" s="15"/>
      <c r="MU215" s="15"/>
      <c r="MV215" s="15"/>
      <c r="MW215" s="15"/>
      <c r="MX215" s="15"/>
      <c r="MY215" s="15"/>
      <c r="MZ215" s="15"/>
      <c r="NA215" s="15"/>
      <c r="NB215" s="15"/>
      <c r="NC215" s="15"/>
      <c r="ND215" s="15"/>
      <c r="NE215" s="15"/>
      <c r="NF215" s="15"/>
      <c r="NG215" s="15"/>
      <c r="NH215" s="15"/>
      <c r="NI215" s="15"/>
      <c r="NJ215" s="15"/>
      <c r="NK215" s="15"/>
      <c r="NL215" s="15"/>
      <c r="NM215" s="15"/>
      <c r="NN215" s="15"/>
      <c r="NO215" s="15"/>
      <c r="NP215" s="15"/>
      <c r="NQ215" s="15"/>
      <c r="NR215" s="15"/>
      <c r="NS215" s="15"/>
      <c r="NT215" s="15"/>
      <c r="NU215" s="15"/>
      <c r="NV215" s="15"/>
      <c r="NW215" s="15"/>
      <c r="NX215" s="15"/>
      <c r="NY215" s="15"/>
      <c r="NZ215" s="15"/>
      <c r="OA215" s="15"/>
      <c r="OB215" s="15"/>
      <c r="OC215" s="15"/>
      <c r="OD215" s="15"/>
      <c r="OE215" s="15"/>
      <c r="OF215" s="15"/>
      <c r="OG215" s="15"/>
      <c r="OH215" s="15"/>
      <c r="OI215" s="15"/>
      <c r="OJ215" s="15"/>
      <c r="OK215" s="15"/>
      <c r="OL215" s="15"/>
      <c r="OM215" s="15"/>
      <c r="ON215" s="15"/>
      <c r="OO215" s="15"/>
      <c r="OP215" s="15"/>
      <c r="OQ215" s="15"/>
      <c r="OR215" s="15"/>
      <c r="OS215" s="15"/>
      <c r="OT215" s="15"/>
      <c r="OU215" s="15"/>
      <c r="OV215" s="15"/>
      <c r="OW215" s="15"/>
      <c r="OX215" s="15"/>
      <c r="OY215" s="15"/>
      <c r="OZ215" s="15"/>
      <c r="PA215" s="15"/>
      <c r="PB215" s="15"/>
      <c r="PC215" s="15"/>
      <c r="PD215" s="15"/>
      <c r="PE215" s="15"/>
      <c r="PF215" s="15"/>
      <c r="PG215" s="15"/>
      <c r="PH215" s="15"/>
      <c r="PI215" s="15"/>
      <c r="PJ215" s="15"/>
      <c r="PK215" s="15"/>
      <c r="PL215" s="15"/>
      <c r="PM215" s="15"/>
      <c r="PN215" s="15"/>
      <c r="PO215" s="15"/>
      <c r="PP215" s="15"/>
      <c r="PQ215" s="15"/>
      <c r="PR215" s="15"/>
      <c r="PS215" s="15"/>
      <c r="PT215" s="15"/>
      <c r="PU215" s="15"/>
      <c r="PV215" s="15"/>
      <c r="PW215" s="15"/>
      <c r="PX215" s="15"/>
      <c r="PY215" s="15"/>
      <c r="PZ215" s="15"/>
      <c r="QA215" s="15"/>
      <c r="QB215" s="15"/>
      <c r="QC215" s="15"/>
      <c r="QD215" s="15"/>
      <c r="QE215" s="15"/>
      <c r="QF215" s="15"/>
      <c r="QG215" s="15"/>
      <c r="QH215" s="15"/>
      <c r="QI215" s="15"/>
      <c r="QJ215" s="15"/>
      <c r="QK215" s="15"/>
      <c r="QL215" s="15"/>
      <c r="QM215" s="15"/>
      <c r="QN215" s="15"/>
      <c r="QO215" s="15"/>
      <c r="QP215" s="15"/>
      <c r="QQ215" s="15"/>
      <c r="QR215" s="15"/>
      <c r="QS215" s="15"/>
      <c r="QT215" s="15"/>
      <c r="QU215" s="15"/>
      <c r="QV215" s="15"/>
      <c r="QW215" s="15"/>
      <c r="QX215" s="15"/>
      <c r="QY215" s="15"/>
      <c r="QZ215" s="15"/>
      <c r="RA215" s="15"/>
      <c r="RB215" s="15"/>
      <c r="RC215" s="15"/>
      <c r="RD215" s="15"/>
      <c r="RE215" s="15"/>
      <c r="RF215" s="15"/>
      <c r="RG215" s="15"/>
      <c r="RH215" s="15"/>
      <c r="RI215" s="15"/>
      <c r="RJ215" s="15"/>
      <c r="RK215" s="15"/>
      <c r="RL215" s="15"/>
      <c r="RM215" s="15"/>
      <c r="RN215" s="15"/>
      <c r="RO215" s="15"/>
      <c r="RP215" s="15"/>
      <c r="RQ215" s="15"/>
      <c r="RR215" s="15"/>
      <c r="RS215" s="15"/>
      <c r="RT215" s="15"/>
      <c r="RU215" s="15"/>
      <c r="RV215" s="15"/>
      <c r="RW215" s="15"/>
      <c r="RX215" s="15"/>
      <c r="RY215" s="15"/>
      <c r="RZ215" s="15"/>
      <c r="SA215" s="15"/>
      <c r="SB215" s="15"/>
      <c r="SC215" s="15"/>
      <c r="SD215" s="15"/>
      <c r="SE215" s="15"/>
      <c r="SF215" s="15"/>
      <c r="SG215" s="15"/>
      <c r="SH215" s="15"/>
      <c r="SI215" s="15"/>
      <c r="SJ215" s="15"/>
      <c r="SK215" s="15"/>
      <c r="SL215" s="15"/>
      <c r="SM215" s="15"/>
      <c r="SN215" s="15"/>
      <c r="SO215" s="15"/>
      <c r="SP215" s="15"/>
      <c r="SQ215" s="15"/>
      <c r="SR215" s="15"/>
      <c r="SS215" s="15"/>
      <c r="ST215" s="15"/>
      <c r="SU215" s="15"/>
      <c r="SV215" s="15"/>
      <c r="SW215" s="15"/>
      <c r="SX215" s="15"/>
      <c r="SY215" s="15"/>
      <c r="SZ215" s="15"/>
      <c r="TA215" s="15"/>
      <c r="TB215" s="15"/>
      <c r="TC215" s="15"/>
      <c r="TD215" s="15"/>
      <c r="TE215" s="15"/>
      <c r="TF215" s="15"/>
      <c r="TG215" s="15"/>
      <c r="TH215" s="15"/>
      <c r="TI215" s="15"/>
      <c r="TJ215" s="15"/>
      <c r="TK215" s="15"/>
      <c r="TL215" s="15"/>
      <c r="TM215" s="15"/>
      <c r="TN215" s="15"/>
      <c r="TO215" s="15"/>
      <c r="TP215" s="15"/>
      <c r="TQ215" s="15"/>
      <c r="TR215" s="15"/>
      <c r="TS215" s="15"/>
      <c r="TT215" s="15"/>
      <c r="TU215" s="15"/>
      <c r="TV215" s="15"/>
      <c r="TW215" s="15"/>
      <c r="TX215" s="15"/>
      <c r="TY215" s="15"/>
      <c r="TZ215" s="15"/>
      <c r="UA215" s="15"/>
      <c r="UB215" s="15"/>
      <c r="UC215" s="15"/>
      <c r="UD215" s="15"/>
      <c r="UE215" s="15"/>
      <c r="UF215" s="15"/>
      <c r="UG215" s="15"/>
      <c r="UH215" s="15"/>
      <c r="UI215" s="15"/>
      <c r="UJ215" s="15"/>
      <c r="UK215" s="15"/>
      <c r="UL215" s="15"/>
      <c r="UM215" s="15"/>
      <c r="UN215" s="15"/>
      <c r="UO215" s="15"/>
      <c r="UP215" s="15"/>
      <c r="UQ215" s="15"/>
      <c r="UR215" s="15"/>
      <c r="US215" s="15"/>
      <c r="UT215" s="15"/>
      <c r="UU215" s="15"/>
      <c r="UV215" s="15"/>
      <c r="UW215" s="15"/>
      <c r="UX215" s="15"/>
      <c r="UY215" s="15"/>
      <c r="UZ215" s="15"/>
      <c r="VA215" s="15"/>
      <c r="VB215" s="15"/>
      <c r="VC215" s="15"/>
      <c r="VD215" s="15"/>
      <c r="VE215" s="15"/>
      <c r="VF215" s="15"/>
      <c r="VG215" s="15"/>
      <c r="VH215" s="15"/>
      <c r="VI215" s="15"/>
      <c r="VJ215" s="15"/>
      <c r="VK215" s="15"/>
      <c r="VL215" s="15"/>
      <c r="VM215" s="15"/>
      <c r="VN215" s="15"/>
      <c r="VO215" s="15"/>
      <c r="VP215" s="15"/>
      <c r="VQ215" s="15"/>
      <c r="VR215" s="15"/>
      <c r="VS215" s="15"/>
      <c r="VT215" s="15"/>
      <c r="VU215" s="15"/>
      <c r="VV215" s="15"/>
      <c r="VW215" s="15"/>
      <c r="VX215" s="15"/>
      <c r="VY215" s="15"/>
      <c r="VZ215" s="15"/>
      <c r="WA215" s="15"/>
      <c r="WB215" s="15"/>
      <c r="WC215" s="15"/>
      <c r="WD215" s="15"/>
      <c r="WE215" s="15"/>
      <c r="WF215" s="15"/>
      <c r="WG215" s="15"/>
      <c r="WH215" s="15"/>
      <c r="WI215" s="15"/>
      <c r="WJ215" s="15"/>
      <c r="WK215" s="15"/>
      <c r="WL215" s="15"/>
      <c r="WM215" s="15"/>
      <c r="WN215" s="15"/>
      <c r="WO215" s="15"/>
      <c r="WP215" s="15"/>
      <c r="WQ215" s="15"/>
      <c r="WR215" s="15"/>
      <c r="WS215" s="15"/>
      <c r="WT215" s="15"/>
      <c r="WU215" s="15"/>
      <c r="WV215" s="15"/>
      <c r="WW215" s="15"/>
      <c r="WX215" s="15"/>
      <c r="WY215" s="15"/>
      <c r="WZ215" s="15"/>
      <c r="XA215" s="15"/>
      <c r="XB215" s="15"/>
      <c r="XC215" s="15"/>
      <c r="XD215" s="15"/>
      <c r="XE215" s="15"/>
      <c r="XF215" s="15"/>
      <c r="XG215" s="15"/>
      <c r="XH215" s="15"/>
      <c r="XI215" s="15"/>
      <c r="XJ215" s="15"/>
      <c r="XK215" s="15"/>
      <c r="XL215" s="15"/>
      <c r="XM215" s="15"/>
      <c r="XN215" s="15"/>
      <c r="XO215" s="15"/>
      <c r="XP215" s="15"/>
      <c r="XQ215" s="15"/>
      <c r="XR215" s="15"/>
      <c r="XS215" s="15"/>
      <c r="XT215" s="15"/>
      <c r="XU215" s="15"/>
      <c r="XV215" s="15"/>
      <c r="XW215" s="15"/>
      <c r="XX215" s="15"/>
      <c r="XY215" s="15"/>
      <c r="XZ215" s="15"/>
      <c r="YA215" s="15"/>
      <c r="YB215" s="15"/>
      <c r="YC215" s="15"/>
      <c r="YD215" s="15"/>
      <c r="YE215" s="15"/>
      <c r="YF215" s="15"/>
      <c r="YG215" s="15"/>
      <c r="YH215" s="15"/>
      <c r="YI215" s="15"/>
      <c r="YJ215" s="15"/>
      <c r="YK215" s="15"/>
      <c r="YL215" s="15"/>
      <c r="YM215" s="15"/>
      <c r="YN215" s="15"/>
      <c r="YO215" s="15"/>
      <c r="YP215" s="15"/>
      <c r="YQ215" s="15"/>
      <c r="YR215" s="15"/>
      <c r="YS215" s="15"/>
      <c r="YT215" s="15"/>
      <c r="YU215" s="15"/>
      <c r="YV215" s="15"/>
      <c r="YW215" s="15"/>
      <c r="YX215" s="15"/>
      <c r="YY215" s="15"/>
      <c r="YZ215" s="15"/>
      <c r="ZA215" s="15"/>
      <c r="ZB215" s="15"/>
      <c r="ZC215" s="15"/>
      <c r="ZD215" s="15"/>
      <c r="ZE215" s="15"/>
      <c r="ZF215" s="15"/>
      <c r="ZG215" s="15"/>
      <c r="ZH215" s="15"/>
      <c r="ZI215" s="15"/>
      <c r="ZJ215" s="15"/>
      <c r="ZK215" s="15"/>
      <c r="ZL215" s="15"/>
      <c r="ZM215" s="15"/>
      <c r="ZN215" s="15"/>
      <c r="ZO215" s="15"/>
      <c r="ZP215" s="15"/>
      <c r="ZQ215" s="15"/>
      <c r="ZR215" s="15"/>
      <c r="ZS215" s="15"/>
      <c r="ZT215" s="15"/>
      <c r="ZU215" s="15"/>
      <c r="ZV215" s="15"/>
      <c r="ZW215" s="15"/>
      <c r="ZX215" s="15"/>
      <c r="ZY215" s="15"/>
      <c r="ZZ215" s="15"/>
      <c r="AAA215" s="15"/>
      <c r="AAB215" s="15"/>
      <c r="AAC215" s="15"/>
      <c r="AAD215" s="15"/>
      <c r="AAE215" s="15"/>
      <c r="AAF215" s="15"/>
      <c r="AAG215" s="15"/>
      <c r="AAH215" s="15"/>
      <c r="AAI215" s="15"/>
      <c r="AAJ215" s="15"/>
      <c r="AAK215" s="15"/>
      <c r="AAL215" s="15"/>
      <c r="AAM215" s="15"/>
      <c r="AAN215" s="15"/>
      <c r="AAO215" s="15"/>
      <c r="AAP215" s="15"/>
      <c r="AAQ215" s="15"/>
      <c r="AAR215" s="15"/>
      <c r="AAS215" s="15"/>
      <c r="AAT215" s="15"/>
      <c r="AAU215" s="15"/>
      <c r="AAV215" s="15"/>
      <c r="AAW215" s="15"/>
      <c r="AAX215" s="15"/>
      <c r="AAY215" s="15"/>
      <c r="AAZ215" s="15"/>
      <c r="ABA215" s="15"/>
      <c r="ABB215" s="15"/>
      <c r="ABC215" s="15"/>
      <c r="ABD215" s="15"/>
      <c r="ABE215" s="15"/>
      <c r="ABF215" s="15"/>
      <c r="ABG215" s="15"/>
      <c r="ABH215" s="15"/>
      <c r="ABI215" s="15"/>
      <c r="ABJ215" s="15"/>
      <c r="ABK215" s="15"/>
      <c r="ABL215" s="15"/>
      <c r="ABM215" s="15"/>
      <c r="ABN215" s="15"/>
      <c r="ABO215" s="15"/>
      <c r="ABP215" s="15"/>
      <c r="ABQ215" s="15"/>
      <c r="ABR215" s="15"/>
      <c r="ABS215" s="15"/>
      <c r="ABT215" s="15"/>
      <c r="ABU215" s="15"/>
      <c r="ABV215" s="15"/>
      <c r="ABW215" s="15"/>
      <c r="ABX215" s="15"/>
      <c r="ABY215" s="15"/>
      <c r="ABZ215" s="15"/>
      <c r="ACA215" s="15"/>
      <c r="ACB215" s="15"/>
      <c r="ACC215" s="15"/>
      <c r="ACD215" s="15"/>
      <c r="ACE215" s="15"/>
      <c r="ACF215" s="15"/>
      <c r="ACG215" s="15"/>
      <c r="ACH215" s="15"/>
      <c r="ACI215" s="15"/>
      <c r="ACJ215" s="15"/>
      <c r="ACK215" s="15"/>
      <c r="ACL215" s="15"/>
      <c r="ACM215" s="15"/>
      <c r="ACN215" s="15"/>
      <c r="ACO215" s="15"/>
      <c r="ACP215" s="15"/>
      <c r="ACQ215" s="15"/>
      <c r="ACR215" s="15"/>
      <c r="ACS215" s="15"/>
      <c r="ACT215" s="15"/>
      <c r="ACU215" s="15"/>
      <c r="ACV215" s="15"/>
      <c r="ACW215" s="15"/>
      <c r="ACX215" s="15"/>
      <c r="ACY215" s="15"/>
      <c r="ACZ215" s="15"/>
      <c r="ADA215" s="15"/>
      <c r="ADB215" s="15"/>
      <c r="ADC215" s="15"/>
      <c r="ADD215" s="15"/>
      <c r="ADE215" s="15"/>
      <c r="ADF215" s="15"/>
      <c r="ADG215" s="15"/>
      <c r="ADH215" s="15"/>
      <c r="ADI215" s="15"/>
      <c r="ADJ215" s="15"/>
      <c r="ADK215" s="15"/>
      <c r="ADL215" s="15"/>
      <c r="ADM215" s="15"/>
      <c r="ADN215" s="15"/>
      <c r="ADO215" s="15"/>
      <c r="ADP215" s="15"/>
      <c r="ADQ215" s="15"/>
      <c r="ADR215" s="15"/>
      <c r="ADS215" s="15"/>
      <c r="ADT215" s="15"/>
      <c r="ADU215" s="15"/>
      <c r="ADV215" s="15"/>
      <c r="ADW215" s="15"/>
      <c r="ADX215" s="15"/>
      <c r="ADY215" s="15"/>
      <c r="ADZ215" s="15"/>
      <c r="AEA215" s="15"/>
      <c r="AEB215" s="15"/>
      <c r="AEC215" s="15"/>
      <c r="AED215" s="15"/>
      <c r="AEE215" s="15"/>
      <c r="AEF215" s="15"/>
      <c r="AEG215" s="15"/>
      <c r="AEH215" s="15"/>
      <c r="AEI215" s="15"/>
      <c r="AEJ215" s="15"/>
      <c r="AEK215" s="15"/>
      <c r="AEL215" s="15"/>
      <c r="AEM215" s="15"/>
      <c r="AEN215" s="15"/>
      <c r="AEO215" s="15"/>
      <c r="AEP215" s="15"/>
      <c r="AEQ215" s="15"/>
      <c r="AER215" s="15"/>
      <c r="AES215" s="15"/>
      <c r="AET215" s="15"/>
      <c r="AEU215" s="15"/>
      <c r="AEV215" s="15"/>
      <c r="AEW215" s="15"/>
      <c r="AEX215" s="15"/>
      <c r="AEY215" s="15"/>
      <c r="AEZ215" s="15"/>
      <c r="AFA215" s="15"/>
      <c r="AFB215" s="15"/>
      <c r="AFC215" s="15"/>
      <c r="AFD215" s="15"/>
      <c r="AFE215" s="15"/>
      <c r="AFF215" s="15"/>
      <c r="AFG215" s="15"/>
      <c r="AFH215" s="15"/>
      <c r="AFI215" s="15"/>
      <c r="AFJ215" s="15"/>
      <c r="AFK215" s="15"/>
      <c r="AFL215" s="15"/>
      <c r="AFM215" s="15"/>
      <c r="AFN215" s="15"/>
      <c r="AFO215" s="15"/>
      <c r="AFP215" s="15"/>
      <c r="AFQ215" s="15"/>
      <c r="AFR215" s="15"/>
      <c r="AFS215" s="15"/>
      <c r="AFT215" s="15"/>
      <c r="AFU215" s="15"/>
      <c r="AFV215" s="15"/>
      <c r="AFW215" s="15"/>
      <c r="AFX215" s="15"/>
      <c r="AFY215" s="15"/>
      <c r="AFZ215" s="15"/>
      <c r="AGA215" s="15"/>
      <c r="AGB215" s="15"/>
      <c r="AGC215" s="15"/>
      <c r="AGD215" s="15"/>
      <c r="AGE215" s="15"/>
      <c r="AGF215" s="15"/>
      <c r="AGG215" s="15"/>
      <c r="AGH215" s="15"/>
      <c r="AGI215" s="15"/>
      <c r="AGJ215" s="15"/>
      <c r="AGK215" s="15"/>
      <c r="AGL215" s="15"/>
      <c r="AGM215" s="15"/>
      <c r="AGN215" s="15"/>
      <c r="AGO215" s="15"/>
      <c r="AGP215" s="15"/>
      <c r="AGQ215" s="15"/>
      <c r="AGR215" s="15"/>
      <c r="AGS215" s="15"/>
      <c r="AGT215" s="15"/>
      <c r="AGU215" s="15"/>
      <c r="AGV215" s="15"/>
      <c r="AGW215" s="15"/>
      <c r="AGX215" s="15"/>
      <c r="AGY215" s="15"/>
      <c r="AGZ215" s="15"/>
      <c r="AHA215" s="15"/>
      <c r="AHB215" s="15"/>
      <c r="AHC215" s="15"/>
      <c r="AHD215" s="15"/>
      <c r="AHE215" s="15"/>
      <c r="AHF215" s="15"/>
      <c r="AHG215" s="15"/>
      <c r="AHH215" s="15"/>
      <c r="AHI215" s="15"/>
      <c r="AHJ215" s="15"/>
      <c r="AHK215" s="15"/>
      <c r="AHL215" s="15"/>
      <c r="AHM215" s="15"/>
      <c r="AHN215" s="15"/>
      <c r="AHO215" s="15"/>
      <c r="AHP215" s="15"/>
      <c r="AHQ215" s="15"/>
      <c r="AHR215" s="15"/>
      <c r="AHS215" s="15"/>
      <c r="AHT215" s="15"/>
      <c r="AHU215" s="15"/>
      <c r="AHV215" s="15"/>
      <c r="AHW215" s="15"/>
      <c r="AHX215" s="15"/>
      <c r="AHY215" s="15"/>
      <c r="AHZ215" s="15"/>
      <c r="AIA215" s="15"/>
      <c r="AIB215" s="15"/>
      <c r="AIC215" s="15"/>
      <c r="AID215" s="15"/>
      <c r="AIE215" s="15"/>
      <c r="AIF215" s="15"/>
      <c r="AIG215" s="15"/>
      <c r="AIH215" s="15"/>
      <c r="AII215" s="15"/>
      <c r="AIJ215" s="15"/>
      <c r="AIK215" s="15"/>
      <c r="AIL215" s="15"/>
      <c r="AIM215" s="15"/>
      <c r="AIN215" s="15"/>
      <c r="AIO215" s="15"/>
      <c r="AIP215" s="15"/>
      <c r="AIQ215" s="15"/>
      <c r="AIR215" s="15"/>
      <c r="AIS215" s="15"/>
      <c r="AIT215" s="15"/>
      <c r="AIU215" s="15"/>
      <c r="AIV215" s="15"/>
      <c r="AIW215" s="15"/>
      <c r="AIX215" s="15"/>
      <c r="AIY215" s="15"/>
      <c r="AIZ215" s="15"/>
      <c r="AJA215" s="15"/>
      <c r="AJB215" s="15"/>
      <c r="AJC215" s="15"/>
      <c r="AJD215" s="15"/>
      <c r="AJE215" s="15"/>
      <c r="AJF215" s="15"/>
      <c r="AJG215" s="15"/>
      <c r="AJH215" s="15"/>
      <c r="AJI215" s="15"/>
      <c r="AJJ215" s="15"/>
      <c r="AJK215" s="15"/>
      <c r="AJL215" s="15"/>
      <c r="AJM215" s="15"/>
      <c r="AJN215" s="15"/>
      <c r="AJO215" s="15"/>
      <c r="AJP215" s="15"/>
      <c r="AJQ215" s="15"/>
      <c r="AJR215" s="15"/>
      <c r="AJS215" s="15"/>
      <c r="AJT215" s="15"/>
      <c r="AJU215" s="15"/>
      <c r="AJV215" s="15"/>
      <c r="AJW215" s="15"/>
      <c r="AJX215" s="15"/>
      <c r="AJY215" s="15"/>
      <c r="AJZ215" s="15"/>
      <c r="AKA215" s="15"/>
      <c r="AKB215" s="15"/>
      <c r="AKC215" s="15"/>
      <c r="AKD215" s="15"/>
      <c r="AKE215" s="15"/>
      <c r="AKF215" s="15"/>
      <c r="AKG215" s="15"/>
      <c r="AKH215" s="15"/>
      <c r="AKI215" s="15"/>
      <c r="AKJ215" s="15"/>
      <c r="AKK215" s="15"/>
      <c r="AKL215" s="15"/>
      <c r="AKM215" s="15"/>
      <c r="AKN215" s="15"/>
      <c r="AKO215" s="15"/>
      <c r="AKP215" s="15"/>
      <c r="AKQ215" s="15"/>
      <c r="AKR215" s="15"/>
      <c r="AKS215" s="15"/>
      <c r="AKT215" s="15"/>
      <c r="AKU215" s="15"/>
      <c r="AKV215" s="15"/>
      <c r="AKW215" s="15"/>
      <c r="AKX215" s="15"/>
      <c r="AKY215" s="15"/>
      <c r="AKZ215" s="15"/>
      <c r="ALA215" s="15"/>
      <c r="ALB215" s="15"/>
      <c r="ALC215" s="15"/>
      <c r="ALD215" s="15"/>
      <c r="ALE215" s="15"/>
      <c r="ALF215" s="15"/>
      <c r="ALG215" s="15"/>
      <c r="ALH215" s="15"/>
      <c r="ALI215" s="15"/>
      <c r="ALJ215" s="15"/>
      <c r="ALK215" s="15"/>
      <c r="ALL215" s="15"/>
      <c r="ALM215" s="15"/>
      <c r="ALN215" s="15"/>
      <c r="ALO215" s="15"/>
      <c r="ALP215" s="15"/>
      <c r="ALQ215" s="15"/>
      <c r="ALR215" s="15"/>
      <c r="ALS215" s="15"/>
      <c r="ALT215" s="15"/>
      <c r="ALU215" s="15"/>
      <c r="ALV215" s="15"/>
      <c r="ALW215" s="15"/>
      <c r="ALX215" s="15"/>
      <c r="ALY215" s="15"/>
      <c r="ALZ215" s="15"/>
      <c r="AMA215" s="15"/>
      <c r="AMB215" s="15"/>
    </row>
    <row r="216" spans="1:1016" s="16" customFormat="1" ht="15" customHeight="1">
      <c r="A216" s="54" t="s">
        <v>7</v>
      </c>
      <c r="B216" s="54"/>
      <c r="C216" s="54"/>
      <c r="D216" s="54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  <c r="IW216" s="15"/>
      <c r="IX216" s="15"/>
      <c r="IY216" s="15"/>
      <c r="IZ216" s="15"/>
      <c r="JA216" s="15"/>
      <c r="JB216" s="15"/>
      <c r="JC216" s="15"/>
      <c r="JD216" s="15"/>
      <c r="JE216" s="15"/>
      <c r="JF216" s="15"/>
      <c r="JG216" s="15"/>
      <c r="JH216" s="15"/>
      <c r="JI216" s="15"/>
      <c r="JJ216" s="15"/>
      <c r="JK216" s="15"/>
      <c r="JL216" s="15"/>
      <c r="JM216" s="15"/>
      <c r="JN216" s="15"/>
      <c r="JO216" s="15"/>
      <c r="JP216" s="15"/>
      <c r="JQ216" s="15"/>
      <c r="JR216" s="15"/>
      <c r="JS216" s="15"/>
      <c r="JT216" s="15"/>
      <c r="JU216" s="15"/>
      <c r="JV216" s="15"/>
      <c r="JW216" s="15"/>
      <c r="JX216" s="15"/>
      <c r="JY216" s="15"/>
      <c r="JZ216" s="15"/>
      <c r="KA216" s="15"/>
      <c r="KB216" s="15"/>
      <c r="KC216" s="15"/>
      <c r="KD216" s="15"/>
      <c r="KE216" s="15"/>
      <c r="KF216" s="15"/>
      <c r="KG216" s="15"/>
      <c r="KH216" s="15"/>
      <c r="KI216" s="15"/>
      <c r="KJ216" s="15"/>
      <c r="KK216" s="15"/>
      <c r="KL216" s="15"/>
      <c r="KM216" s="15"/>
      <c r="KN216" s="15"/>
      <c r="KO216" s="15"/>
      <c r="KP216" s="15"/>
      <c r="KQ216" s="15"/>
      <c r="KR216" s="15"/>
      <c r="KS216" s="15"/>
      <c r="KT216" s="15"/>
      <c r="KU216" s="15"/>
      <c r="KV216" s="15"/>
      <c r="KW216" s="15"/>
      <c r="KX216" s="15"/>
      <c r="KY216" s="15"/>
      <c r="KZ216" s="15"/>
      <c r="LA216" s="15"/>
      <c r="LB216" s="15"/>
      <c r="LC216" s="15"/>
      <c r="LD216" s="15"/>
      <c r="LE216" s="15"/>
      <c r="LF216" s="15"/>
      <c r="LG216" s="15"/>
      <c r="LH216" s="15"/>
      <c r="LI216" s="15"/>
      <c r="LJ216" s="15"/>
      <c r="LK216" s="15"/>
      <c r="LL216" s="15"/>
      <c r="LM216" s="15"/>
      <c r="LN216" s="15"/>
      <c r="LO216" s="15"/>
      <c r="LP216" s="15"/>
      <c r="LQ216" s="15"/>
      <c r="LR216" s="15"/>
      <c r="LS216" s="15"/>
      <c r="LT216" s="15"/>
      <c r="LU216" s="15"/>
      <c r="LV216" s="15"/>
      <c r="LW216" s="15"/>
      <c r="LX216" s="15"/>
      <c r="LY216" s="15"/>
      <c r="LZ216" s="15"/>
      <c r="MA216" s="15"/>
      <c r="MB216" s="15"/>
      <c r="MC216" s="15"/>
      <c r="MD216" s="15"/>
      <c r="ME216" s="15"/>
      <c r="MF216" s="15"/>
      <c r="MG216" s="15"/>
      <c r="MH216" s="15"/>
      <c r="MI216" s="15"/>
      <c r="MJ216" s="15"/>
      <c r="MK216" s="15"/>
      <c r="ML216" s="15"/>
      <c r="MM216" s="15"/>
      <c r="MN216" s="15"/>
      <c r="MO216" s="15"/>
      <c r="MP216" s="15"/>
      <c r="MQ216" s="15"/>
      <c r="MR216" s="15"/>
      <c r="MS216" s="15"/>
      <c r="MT216" s="15"/>
      <c r="MU216" s="15"/>
      <c r="MV216" s="15"/>
      <c r="MW216" s="15"/>
      <c r="MX216" s="15"/>
      <c r="MY216" s="15"/>
      <c r="MZ216" s="15"/>
      <c r="NA216" s="15"/>
      <c r="NB216" s="15"/>
      <c r="NC216" s="15"/>
      <c r="ND216" s="15"/>
      <c r="NE216" s="15"/>
      <c r="NF216" s="15"/>
      <c r="NG216" s="15"/>
      <c r="NH216" s="15"/>
      <c r="NI216" s="15"/>
      <c r="NJ216" s="15"/>
      <c r="NK216" s="15"/>
      <c r="NL216" s="15"/>
      <c r="NM216" s="15"/>
      <c r="NN216" s="15"/>
      <c r="NO216" s="15"/>
      <c r="NP216" s="15"/>
      <c r="NQ216" s="15"/>
      <c r="NR216" s="15"/>
      <c r="NS216" s="15"/>
      <c r="NT216" s="15"/>
      <c r="NU216" s="15"/>
      <c r="NV216" s="15"/>
      <c r="NW216" s="15"/>
      <c r="NX216" s="15"/>
      <c r="NY216" s="15"/>
      <c r="NZ216" s="15"/>
      <c r="OA216" s="15"/>
      <c r="OB216" s="15"/>
      <c r="OC216" s="15"/>
      <c r="OD216" s="15"/>
      <c r="OE216" s="15"/>
      <c r="OF216" s="15"/>
      <c r="OG216" s="15"/>
      <c r="OH216" s="15"/>
      <c r="OI216" s="15"/>
      <c r="OJ216" s="15"/>
      <c r="OK216" s="15"/>
      <c r="OL216" s="15"/>
      <c r="OM216" s="15"/>
      <c r="ON216" s="15"/>
      <c r="OO216" s="15"/>
      <c r="OP216" s="15"/>
      <c r="OQ216" s="15"/>
      <c r="OR216" s="15"/>
      <c r="OS216" s="15"/>
      <c r="OT216" s="15"/>
      <c r="OU216" s="15"/>
      <c r="OV216" s="15"/>
      <c r="OW216" s="15"/>
      <c r="OX216" s="15"/>
      <c r="OY216" s="15"/>
      <c r="OZ216" s="15"/>
      <c r="PA216" s="15"/>
      <c r="PB216" s="15"/>
      <c r="PC216" s="15"/>
      <c r="PD216" s="15"/>
      <c r="PE216" s="15"/>
      <c r="PF216" s="15"/>
      <c r="PG216" s="15"/>
      <c r="PH216" s="15"/>
      <c r="PI216" s="15"/>
      <c r="PJ216" s="15"/>
      <c r="PK216" s="15"/>
      <c r="PL216" s="15"/>
      <c r="PM216" s="15"/>
      <c r="PN216" s="15"/>
      <c r="PO216" s="15"/>
      <c r="PP216" s="15"/>
      <c r="PQ216" s="15"/>
      <c r="PR216" s="15"/>
      <c r="PS216" s="15"/>
      <c r="PT216" s="15"/>
      <c r="PU216" s="15"/>
      <c r="PV216" s="15"/>
      <c r="PW216" s="15"/>
      <c r="PX216" s="15"/>
      <c r="PY216" s="15"/>
      <c r="PZ216" s="15"/>
      <c r="QA216" s="15"/>
      <c r="QB216" s="15"/>
      <c r="QC216" s="15"/>
      <c r="QD216" s="15"/>
      <c r="QE216" s="15"/>
      <c r="QF216" s="15"/>
      <c r="QG216" s="15"/>
      <c r="QH216" s="15"/>
      <c r="QI216" s="15"/>
      <c r="QJ216" s="15"/>
      <c r="QK216" s="15"/>
      <c r="QL216" s="15"/>
      <c r="QM216" s="15"/>
      <c r="QN216" s="15"/>
      <c r="QO216" s="15"/>
      <c r="QP216" s="15"/>
      <c r="QQ216" s="15"/>
      <c r="QR216" s="15"/>
      <c r="QS216" s="15"/>
      <c r="QT216" s="15"/>
      <c r="QU216" s="15"/>
      <c r="QV216" s="15"/>
      <c r="QW216" s="15"/>
      <c r="QX216" s="15"/>
      <c r="QY216" s="15"/>
      <c r="QZ216" s="15"/>
      <c r="RA216" s="15"/>
      <c r="RB216" s="15"/>
      <c r="RC216" s="15"/>
      <c r="RD216" s="15"/>
      <c r="RE216" s="15"/>
      <c r="RF216" s="15"/>
      <c r="RG216" s="15"/>
      <c r="RH216" s="15"/>
      <c r="RI216" s="15"/>
      <c r="RJ216" s="15"/>
      <c r="RK216" s="15"/>
      <c r="RL216" s="15"/>
      <c r="RM216" s="15"/>
      <c r="RN216" s="15"/>
      <c r="RO216" s="15"/>
      <c r="RP216" s="15"/>
      <c r="RQ216" s="15"/>
      <c r="RR216" s="15"/>
      <c r="RS216" s="15"/>
      <c r="RT216" s="15"/>
      <c r="RU216" s="15"/>
      <c r="RV216" s="15"/>
      <c r="RW216" s="15"/>
      <c r="RX216" s="15"/>
      <c r="RY216" s="15"/>
      <c r="RZ216" s="15"/>
      <c r="SA216" s="15"/>
      <c r="SB216" s="15"/>
      <c r="SC216" s="15"/>
      <c r="SD216" s="15"/>
      <c r="SE216" s="15"/>
      <c r="SF216" s="15"/>
      <c r="SG216" s="15"/>
      <c r="SH216" s="15"/>
      <c r="SI216" s="15"/>
      <c r="SJ216" s="15"/>
      <c r="SK216" s="15"/>
      <c r="SL216" s="15"/>
      <c r="SM216" s="15"/>
      <c r="SN216" s="15"/>
      <c r="SO216" s="15"/>
      <c r="SP216" s="15"/>
      <c r="SQ216" s="15"/>
      <c r="SR216" s="15"/>
      <c r="SS216" s="15"/>
      <c r="ST216" s="15"/>
      <c r="SU216" s="15"/>
      <c r="SV216" s="15"/>
      <c r="SW216" s="15"/>
      <c r="SX216" s="15"/>
      <c r="SY216" s="15"/>
      <c r="SZ216" s="15"/>
      <c r="TA216" s="15"/>
      <c r="TB216" s="15"/>
      <c r="TC216" s="15"/>
      <c r="TD216" s="15"/>
      <c r="TE216" s="15"/>
      <c r="TF216" s="15"/>
      <c r="TG216" s="15"/>
      <c r="TH216" s="15"/>
      <c r="TI216" s="15"/>
      <c r="TJ216" s="15"/>
      <c r="TK216" s="15"/>
      <c r="TL216" s="15"/>
      <c r="TM216" s="15"/>
      <c r="TN216" s="15"/>
      <c r="TO216" s="15"/>
      <c r="TP216" s="15"/>
      <c r="TQ216" s="15"/>
      <c r="TR216" s="15"/>
      <c r="TS216" s="15"/>
      <c r="TT216" s="15"/>
      <c r="TU216" s="15"/>
      <c r="TV216" s="15"/>
      <c r="TW216" s="15"/>
      <c r="TX216" s="15"/>
      <c r="TY216" s="15"/>
      <c r="TZ216" s="15"/>
      <c r="UA216" s="15"/>
      <c r="UB216" s="15"/>
      <c r="UC216" s="15"/>
      <c r="UD216" s="15"/>
      <c r="UE216" s="15"/>
      <c r="UF216" s="15"/>
      <c r="UG216" s="15"/>
      <c r="UH216" s="15"/>
      <c r="UI216" s="15"/>
      <c r="UJ216" s="15"/>
      <c r="UK216" s="15"/>
      <c r="UL216" s="15"/>
      <c r="UM216" s="15"/>
      <c r="UN216" s="15"/>
      <c r="UO216" s="15"/>
      <c r="UP216" s="15"/>
      <c r="UQ216" s="15"/>
      <c r="UR216" s="15"/>
      <c r="US216" s="15"/>
      <c r="UT216" s="15"/>
      <c r="UU216" s="15"/>
      <c r="UV216" s="15"/>
      <c r="UW216" s="15"/>
      <c r="UX216" s="15"/>
      <c r="UY216" s="15"/>
      <c r="UZ216" s="15"/>
      <c r="VA216" s="15"/>
      <c r="VB216" s="15"/>
      <c r="VC216" s="15"/>
      <c r="VD216" s="15"/>
      <c r="VE216" s="15"/>
      <c r="VF216" s="15"/>
      <c r="VG216" s="15"/>
      <c r="VH216" s="15"/>
      <c r="VI216" s="15"/>
      <c r="VJ216" s="15"/>
      <c r="VK216" s="15"/>
      <c r="VL216" s="15"/>
      <c r="VM216" s="15"/>
      <c r="VN216" s="15"/>
      <c r="VO216" s="15"/>
      <c r="VP216" s="15"/>
      <c r="VQ216" s="15"/>
      <c r="VR216" s="15"/>
      <c r="VS216" s="15"/>
      <c r="VT216" s="15"/>
      <c r="VU216" s="15"/>
      <c r="VV216" s="15"/>
      <c r="VW216" s="15"/>
      <c r="VX216" s="15"/>
      <c r="VY216" s="15"/>
      <c r="VZ216" s="15"/>
      <c r="WA216" s="15"/>
      <c r="WB216" s="15"/>
      <c r="WC216" s="15"/>
      <c r="WD216" s="15"/>
      <c r="WE216" s="15"/>
      <c r="WF216" s="15"/>
      <c r="WG216" s="15"/>
      <c r="WH216" s="15"/>
      <c r="WI216" s="15"/>
      <c r="WJ216" s="15"/>
      <c r="WK216" s="15"/>
      <c r="WL216" s="15"/>
      <c r="WM216" s="15"/>
      <c r="WN216" s="15"/>
      <c r="WO216" s="15"/>
      <c r="WP216" s="15"/>
      <c r="WQ216" s="15"/>
      <c r="WR216" s="15"/>
      <c r="WS216" s="15"/>
      <c r="WT216" s="15"/>
      <c r="WU216" s="15"/>
      <c r="WV216" s="15"/>
      <c r="WW216" s="15"/>
      <c r="WX216" s="15"/>
      <c r="WY216" s="15"/>
      <c r="WZ216" s="15"/>
      <c r="XA216" s="15"/>
      <c r="XB216" s="15"/>
      <c r="XC216" s="15"/>
      <c r="XD216" s="15"/>
      <c r="XE216" s="15"/>
      <c r="XF216" s="15"/>
      <c r="XG216" s="15"/>
      <c r="XH216" s="15"/>
      <c r="XI216" s="15"/>
      <c r="XJ216" s="15"/>
      <c r="XK216" s="15"/>
      <c r="XL216" s="15"/>
      <c r="XM216" s="15"/>
      <c r="XN216" s="15"/>
      <c r="XO216" s="15"/>
      <c r="XP216" s="15"/>
      <c r="XQ216" s="15"/>
      <c r="XR216" s="15"/>
      <c r="XS216" s="15"/>
      <c r="XT216" s="15"/>
      <c r="XU216" s="15"/>
      <c r="XV216" s="15"/>
      <c r="XW216" s="15"/>
      <c r="XX216" s="15"/>
      <c r="XY216" s="15"/>
      <c r="XZ216" s="15"/>
      <c r="YA216" s="15"/>
      <c r="YB216" s="15"/>
      <c r="YC216" s="15"/>
      <c r="YD216" s="15"/>
      <c r="YE216" s="15"/>
      <c r="YF216" s="15"/>
      <c r="YG216" s="15"/>
      <c r="YH216" s="15"/>
      <c r="YI216" s="15"/>
      <c r="YJ216" s="15"/>
      <c r="YK216" s="15"/>
      <c r="YL216" s="15"/>
      <c r="YM216" s="15"/>
      <c r="YN216" s="15"/>
      <c r="YO216" s="15"/>
      <c r="YP216" s="15"/>
      <c r="YQ216" s="15"/>
      <c r="YR216" s="15"/>
      <c r="YS216" s="15"/>
      <c r="YT216" s="15"/>
      <c r="YU216" s="15"/>
      <c r="YV216" s="15"/>
      <c r="YW216" s="15"/>
      <c r="YX216" s="15"/>
      <c r="YY216" s="15"/>
      <c r="YZ216" s="15"/>
      <c r="ZA216" s="15"/>
      <c r="ZB216" s="15"/>
      <c r="ZC216" s="15"/>
      <c r="ZD216" s="15"/>
      <c r="ZE216" s="15"/>
      <c r="ZF216" s="15"/>
      <c r="ZG216" s="15"/>
      <c r="ZH216" s="15"/>
      <c r="ZI216" s="15"/>
      <c r="ZJ216" s="15"/>
      <c r="ZK216" s="15"/>
      <c r="ZL216" s="15"/>
      <c r="ZM216" s="15"/>
      <c r="ZN216" s="15"/>
      <c r="ZO216" s="15"/>
      <c r="ZP216" s="15"/>
      <c r="ZQ216" s="15"/>
      <c r="ZR216" s="15"/>
      <c r="ZS216" s="15"/>
      <c r="ZT216" s="15"/>
      <c r="ZU216" s="15"/>
      <c r="ZV216" s="15"/>
      <c r="ZW216" s="15"/>
      <c r="ZX216" s="15"/>
      <c r="ZY216" s="15"/>
      <c r="ZZ216" s="15"/>
      <c r="AAA216" s="15"/>
      <c r="AAB216" s="15"/>
      <c r="AAC216" s="15"/>
      <c r="AAD216" s="15"/>
      <c r="AAE216" s="15"/>
      <c r="AAF216" s="15"/>
      <c r="AAG216" s="15"/>
      <c r="AAH216" s="15"/>
      <c r="AAI216" s="15"/>
      <c r="AAJ216" s="15"/>
      <c r="AAK216" s="15"/>
      <c r="AAL216" s="15"/>
      <c r="AAM216" s="15"/>
      <c r="AAN216" s="15"/>
      <c r="AAO216" s="15"/>
      <c r="AAP216" s="15"/>
      <c r="AAQ216" s="15"/>
      <c r="AAR216" s="15"/>
      <c r="AAS216" s="15"/>
      <c r="AAT216" s="15"/>
      <c r="AAU216" s="15"/>
      <c r="AAV216" s="15"/>
      <c r="AAW216" s="15"/>
      <c r="AAX216" s="15"/>
      <c r="AAY216" s="15"/>
      <c r="AAZ216" s="15"/>
      <c r="ABA216" s="15"/>
      <c r="ABB216" s="15"/>
      <c r="ABC216" s="15"/>
      <c r="ABD216" s="15"/>
      <c r="ABE216" s="15"/>
      <c r="ABF216" s="15"/>
      <c r="ABG216" s="15"/>
      <c r="ABH216" s="15"/>
      <c r="ABI216" s="15"/>
      <c r="ABJ216" s="15"/>
      <c r="ABK216" s="15"/>
      <c r="ABL216" s="15"/>
      <c r="ABM216" s="15"/>
      <c r="ABN216" s="15"/>
      <c r="ABO216" s="15"/>
      <c r="ABP216" s="15"/>
      <c r="ABQ216" s="15"/>
      <c r="ABR216" s="15"/>
      <c r="ABS216" s="15"/>
      <c r="ABT216" s="15"/>
      <c r="ABU216" s="15"/>
      <c r="ABV216" s="15"/>
      <c r="ABW216" s="15"/>
      <c r="ABX216" s="15"/>
      <c r="ABY216" s="15"/>
      <c r="ABZ216" s="15"/>
      <c r="ACA216" s="15"/>
      <c r="ACB216" s="15"/>
      <c r="ACC216" s="15"/>
      <c r="ACD216" s="15"/>
      <c r="ACE216" s="15"/>
      <c r="ACF216" s="15"/>
      <c r="ACG216" s="15"/>
      <c r="ACH216" s="15"/>
      <c r="ACI216" s="15"/>
      <c r="ACJ216" s="15"/>
      <c r="ACK216" s="15"/>
      <c r="ACL216" s="15"/>
      <c r="ACM216" s="15"/>
      <c r="ACN216" s="15"/>
      <c r="ACO216" s="15"/>
      <c r="ACP216" s="15"/>
      <c r="ACQ216" s="15"/>
      <c r="ACR216" s="15"/>
      <c r="ACS216" s="15"/>
      <c r="ACT216" s="15"/>
      <c r="ACU216" s="15"/>
      <c r="ACV216" s="15"/>
      <c r="ACW216" s="15"/>
      <c r="ACX216" s="15"/>
      <c r="ACY216" s="15"/>
      <c r="ACZ216" s="15"/>
      <c r="ADA216" s="15"/>
      <c r="ADB216" s="15"/>
      <c r="ADC216" s="15"/>
      <c r="ADD216" s="15"/>
      <c r="ADE216" s="15"/>
      <c r="ADF216" s="15"/>
      <c r="ADG216" s="15"/>
      <c r="ADH216" s="15"/>
      <c r="ADI216" s="15"/>
      <c r="ADJ216" s="15"/>
      <c r="ADK216" s="15"/>
      <c r="ADL216" s="15"/>
      <c r="ADM216" s="15"/>
      <c r="ADN216" s="15"/>
      <c r="ADO216" s="15"/>
      <c r="ADP216" s="15"/>
      <c r="ADQ216" s="15"/>
      <c r="ADR216" s="15"/>
      <c r="ADS216" s="15"/>
      <c r="ADT216" s="15"/>
      <c r="ADU216" s="15"/>
      <c r="ADV216" s="15"/>
      <c r="ADW216" s="15"/>
      <c r="ADX216" s="15"/>
      <c r="ADY216" s="15"/>
      <c r="ADZ216" s="15"/>
      <c r="AEA216" s="15"/>
      <c r="AEB216" s="15"/>
      <c r="AEC216" s="15"/>
      <c r="AED216" s="15"/>
      <c r="AEE216" s="15"/>
      <c r="AEF216" s="15"/>
      <c r="AEG216" s="15"/>
      <c r="AEH216" s="15"/>
      <c r="AEI216" s="15"/>
      <c r="AEJ216" s="15"/>
      <c r="AEK216" s="15"/>
      <c r="AEL216" s="15"/>
      <c r="AEM216" s="15"/>
      <c r="AEN216" s="15"/>
      <c r="AEO216" s="15"/>
      <c r="AEP216" s="15"/>
      <c r="AEQ216" s="15"/>
      <c r="AER216" s="15"/>
      <c r="AES216" s="15"/>
      <c r="AET216" s="15"/>
      <c r="AEU216" s="15"/>
      <c r="AEV216" s="15"/>
      <c r="AEW216" s="15"/>
      <c r="AEX216" s="15"/>
      <c r="AEY216" s="15"/>
      <c r="AEZ216" s="15"/>
      <c r="AFA216" s="15"/>
      <c r="AFB216" s="15"/>
      <c r="AFC216" s="15"/>
      <c r="AFD216" s="15"/>
      <c r="AFE216" s="15"/>
      <c r="AFF216" s="15"/>
      <c r="AFG216" s="15"/>
      <c r="AFH216" s="15"/>
      <c r="AFI216" s="15"/>
      <c r="AFJ216" s="15"/>
      <c r="AFK216" s="15"/>
      <c r="AFL216" s="15"/>
      <c r="AFM216" s="15"/>
      <c r="AFN216" s="15"/>
      <c r="AFO216" s="15"/>
      <c r="AFP216" s="15"/>
      <c r="AFQ216" s="15"/>
      <c r="AFR216" s="15"/>
      <c r="AFS216" s="15"/>
      <c r="AFT216" s="15"/>
      <c r="AFU216" s="15"/>
      <c r="AFV216" s="15"/>
      <c r="AFW216" s="15"/>
      <c r="AFX216" s="15"/>
      <c r="AFY216" s="15"/>
      <c r="AFZ216" s="15"/>
      <c r="AGA216" s="15"/>
      <c r="AGB216" s="15"/>
      <c r="AGC216" s="15"/>
      <c r="AGD216" s="15"/>
      <c r="AGE216" s="15"/>
      <c r="AGF216" s="15"/>
      <c r="AGG216" s="15"/>
      <c r="AGH216" s="15"/>
      <c r="AGI216" s="15"/>
      <c r="AGJ216" s="15"/>
      <c r="AGK216" s="15"/>
      <c r="AGL216" s="15"/>
      <c r="AGM216" s="15"/>
      <c r="AGN216" s="15"/>
      <c r="AGO216" s="15"/>
      <c r="AGP216" s="15"/>
      <c r="AGQ216" s="15"/>
      <c r="AGR216" s="15"/>
      <c r="AGS216" s="15"/>
      <c r="AGT216" s="15"/>
      <c r="AGU216" s="15"/>
      <c r="AGV216" s="15"/>
      <c r="AGW216" s="15"/>
      <c r="AGX216" s="15"/>
      <c r="AGY216" s="15"/>
      <c r="AGZ216" s="15"/>
      <c r="AHA216" s="15"/>
      <c r="AHB216" s="15"/>
      <c r="AHC216" s="15"/>
      <c r="AHD216" s="15"/>
      <c r="AHE216" s="15"/>
      <c r="AHF216" s="15"/>
      <c r="AHG216" s="15"/>
      <c r="AHH216" s="15"/>
      <c r="AHI216" s="15"/>
      <c r="AHJ216" s="15"/>
      <c r="AHK216" s="15"/>
      <c r="AHL216" s="15"/>
      <c r="AHM216" s="15"/>
      <c r="AHN216" s="15"/>
      <c r="AHO216" s="15"/>
      <c r="AHP216" s="15"/>
      <c r="AHQ216" s="15"/>
      <c r="AHR216" s="15"/>
      <c r="AHS216" s="15"/>
      <c r="AHT216" s="15"/>
      <c r="AHU216" s="15"/>
      <c r="AHV216" s="15"/>
      <c r="AHW216" s="15"/>
      <c r="AHX216" s="15"/>
      <c r="AHY216" s="15"/>
      <c r="AHZ216" s="15"/>
      <c r="AIA216" s="15"/>
      <c r="AIB216" s="15"/>
      <c r="AIC216" s="15"/>
      <c r="AID216" s="15"/>
      <c r="AIE216" s="15"/>
      <c r="AIF216" s="15"/>
      <c r="AIG216" s="15"/>
      <c r="AIH216" s="15"/>
      <c r="AII216" s="15"/>
      <c r="AIJ216" s="15"/>
      <c r="AIK216" s="15"/>
      <c r="AIL216" s="15"/>
      <c r="AIM216" s="15"/>
      <c r="AIN216" s="15"/>
      <c r="AIO216" s="15"/>
      <c r="AIP216" s="15"/>
      <c r="AIQ216" s="15"/>
      <c r="AIR216" s="15"/>
      <c r="AIS216" s="15"/>
      <c r="AIT216" s="15"/>
      <c r="AIU216" s="15"/>
      <c r="AIV216" s="15"/>
      <c r="AIW216" s="15"/>
      <c r="AIX216" s="15"/>
      <c r="AIY216" s="15"/>
      <c r="AIZ216" s="15"/>
      <c r="AJA216" s="15"/>
      <c r="AJB216" s="15"/>
      <c r="AJC216" s="15"/>
      <c r="AJD216" s="15"/>
      <c r="AJE216" s="15"/>
      <c r="AJF216" s="15"/>
      <c r="AJG216" s="15"/>
      <c r="AJH216" s="15"/>
      <c r="AJI216" s="15"/>
      <c r="AJJ216" s="15"/>
      <c r="AJK216" s="15"/>
      <c r="AJL216" s="15"/>
      <c r="AJM216" s="15"/>
      <c r="AJN216" s="15"/>
      <c r="AJO216" s="15"/>
      <c r="AJP216" s="15"/>
      <c r="AJQ216" s="15"/>
      <c r="AJR216" s="15"/>
      <c r="AJS216" s="15"/>
      <c r="AJT216" s="15"/>
      <c r="AJU216" s="15"/>
      <c r="AJV216" s="15"/>
      <c r="AJW216" s="15"/>
      <c r="AJX216" s="15"/>
      <c r="AJY216" s="15"/>
      <c r="AJZ216" s="15"/>
      <c r="AKA216" s="15"/>
      <c r="AKB216" s="15"/>
      <c r="AKC216" s="15"/>
      <c r="AKD216" s="15"/>
      <c r="AKE216" s="15"/>
      <c r="AKF216" s="15"/>
      <c r="AKG216" s="15"/>
      <c r="AKH216" s="15"/>
      <c r="AKI216" s="15"/>
      <c r="AKJ216" s="15"/>
      <c r="AKK216" s="15"/>
      <c r="AKL216" s="15"/>
      <c r="AKM216" s="15"/>
      <c r="AKN216" s="15"/>
      <c r="AKO216" s="15"/>
      <c r="AKP216" s="15"/>
      <c r="AKQ216" s="15"/>
      <c r="AKR216" s="15"/>
      <c r="AKS216" s="15"/>
      <c r="AKT216" s="15"/>
      <c r="AKU216" s="15"/>
      <c r="AKV216" s="15"/>
      <c r="AKW216" s="15"/>
      <c r="AKX216" s="15"/>
      <c r="AKY216" s="15"/>
      <c r="AKZ216" s="15"/>
      <c r="ALA216" s="15"/>
      <c r="ALB216" s="15"/>
      <c r="ALC216" s="15"/>
      <c r="ALD216" s="15"/>
      <c r="ALE216" s="15"/>
      <c r="ALF216" s="15"/>
      <c r="ALG216" s="15"/>
      <c r="ALH216" s="15"/>
      <c r="ALI216" s="15"/>
      <c r="ALJ216" s="15"/>
      <c r="ALK216" s="15"/>
      <c r="ALL216" s="15"/>
      <c r="ALM216" s="15"/>
      <c r="ALN216" s="15"/>
      <c r="ALO216" s="15"/>
      <c r="ALP216" s="15"/>
      <c r="ALQ216" s="15"/>
      <c r="ALR216" s="15"/>
      <c r="ALS216" s="15"/>
      <c r="ALT216" s="15"/>
      <c r="ALU216" s="15"/>
      <c r="ALV216" s="15"/>
      <c r="ALW216" s="15"/>
      <c r="ALX216" s="15"/>
      <c r="ALY216" s="15"/>
      <c r="ALZ216" s="15"/>
      <c r="AMA216" s="15"/>
      <c r="AMB216" s="15"/>
    </row>
    <row r="217" spans="1:1016">
      <c r="A217" s="18">
        <v>1</v>
      </c>
      <c r="B217" s="14" t="s">
        <v>363</v>
      </c>
      <c r="C217" s="14" t="s">
        <v>2</v>
      </c>
      <c r="D217" s="14">
        <v>58559.13</v>
      </c>
    </row>
    <row r="218" spans="1:1016">
      <c r="A218" s="18">
        <v>2</v>
      </c>
      <c r="B218" s="14" t="s">
        <v>5</v>
      </c>
      <c r="C218" s="14" t="s">
        <v>3</v>
      </c>
      <c r="D218" s="14">
        <v>46882.65</v>
      </c>
    </row>
    <row r="219" spans="1:1016">
      <c r="A219" s="18">
        <v>3</v>
      </c>
      <c r="B219" s="14" t="s">
        <v>364</v>
      </c>
      <c r="C219" s="14" t="s">
        <v>3</v>
      </c>
      <c r="D219" s="14">
        <v>46435.519999999997</v>
      </c>
    </row>
    <row r="220" spans="1:1016">
      <c r="A220" s="18">
        <v>4</v>
      </c>
      <c r="B220" s="14" t="s">
        <v>365</v>
      </c>
      <c r="C220" s="14" t="s">
        <v>4</v>
      </c>
      <c r="D220" s="14">
        <v>38949.15</v>
      </c>
    </row>
    <row r="221" spans="1:1016">
      <c r="A221" s="18">
        <v>5</v>
      </c>
      <c r="B221" s="14" t="s">
        <v>6</v>
      </c>
      <c r="C221" s="14" t="s">
        <v>294</v>
      </c>
      <c r="D221" s="14">
        <v>42642.13</v>
      </c>
    </row>
    <row r="222" spans="1:1016" ht="15" customHeight="1">
      <c r="A222" s="58" t="s">
        <v>126</v>
      </c>
      <c r="B222" s="58"/>
      <c r="C222" s="58"/>
      <c r="D222" s="58"/>
    </row>
    <row r="223" spans="1:1016">
      <c r="A223" s="18">
        <v>1</v>
      </c>
      <c r="B223" s="14" t="s">
        <v>286</v>
      </c>
      <c r="C223" s="14" t="s">
        <v>2</v>
      </c>
      <c r="D223" s="14">
        <v>52016.15</v>
      </c>
    </row>
    <row r="224" spans="1:1016">
      <c r="A224" s="18">
        <v>2</v>
      </c>
      <c r="B224" s="14" t="s">
        <v>334</v>
      </c>
      <c r="C224" s="14" t="s">
        <v>335</v>
      </c>
      <c r="D224" s="14">
        <v>33294.519999999997</v>
      </c>
    </row>
    <row r="225" spans="1:4">
      <c r="A225" s="18">
        <v>3</v>
      </c>
      <c r="B225" s="14" t="s">
        <v>336</v>
      </c>
      <c r="C225" s="14" t="s">
        <v>115</v>
      </c>
      <c r="D225" s="14">
        <v>46071.79</v>
      </c>
    </row>
    <row r="226" spans="1:4">
      <c r="A226" s="18">
        <v>4</v>
      </c>
      <c r="B226" s="14" t="s">
        <v>337</v>
      </c>
      <c r="C226" s="14" t="s">
        <v>40</v>
      </c>
      <c r="D226" s="14">
        <v>38845.61</v>
      </c>
    </row>
    <row r="227" spans="1:4" ht="30">
      <c r="A227" s="18">
        <v>5</v>
      </c>
      <c r="B227" s="14" t="s">
        <v>338</v>
      </c>
      <c r="C227" s="14" t="s">
        <v>339</v>
      </c>
      <c r="D227" s="14">
        <v>39350.620000000003</v>
      </c>
    </row>
    <row r="228" spans="1:4">
      <c r="A228" s="18">
        <v>7</v>
      </c>
      <c r="B228" s="14" t="s">
        <v>287</v>
      </c>
      <c r="C228" s="14" t="s">
        <v>4</v>
      </c>
      <c r="D228" s="14">
        <v>39603.230000000003</v>
      </c>
    </row>
    <row r="229" spans="1:4">
      <c r="A229" s="18">
        <v>8</v>
      </c>
      <c r="B229" s="14" t="s">
        <v>288</v>
      </c>
      <c r="C229" s="14" t="s">
        <v>294</v>
      </c>
      <c r="D229" s="14">
        <v>31466.26</v>
      </c>
    </row>
    <row r="230" spans="1:4" ht="15" customHeight="1">
      <c r="A230" s="54" t="s">
        <v>48</v>
      </c>
      <c r="B230" s="54"/>
      <c r="C230" s="54"/>
      <c r="D230" s="54"/>
    </row>
    <row r="231" spans="1:4">
      <c r="A231" s="18">
        <v>1</v>
      </c>
      <c r="B231" s="14" t="s">
        <v>49</v>
      </c>
      <c r="C231" s="14" t="s">
        <v>2</v>
      </c>
      <c r="D231" s="14">
        <v>43107</v>
      </c>
    </row>
    <row r="232" spans="1:4">
      <c r="A232" s="18">
        <v>2</v>
      </c>
      <c r="B232" s="14" t="s">
        <v>349</v>
      </c>
      <c r="C232" s="14" t="s">
        <v>3</v>
      </c>
      <c r="D232" s="14">
        <v>35999.61</v>
      </c>
    </row>
    <row r="233" spans="1:4">
      <c r="A233" s="18">
        <v>3</v>
      </c>
      <c r="B233" s="14" t="s">
        <v>50</v>
      </c>
      <c r="C233" s="14" t="s">
        <v>3</v>
      </c>
      <c r="D233" s="14">
        <v>37888.03</v>
      </c>
    </row>
    <row r="234" spans="1:4">
      <c r="A234" s="18">
        <v>4</v>
      </c>
      <c r="B234" s="14" t="s">
        <v>51</v>
      </c>
      <c r="C234" s="14" t="s">
        <v>4</v>
      </c>
      <c r="D234" s="14">
        <v>25346</v>
      </c>
    </row>
    <row r="235" spans="1:4">
      <c r="A235" s="18">
        <v>5</v>
      </c>
      <c r="B235" s="14" t="s">
        <v>350</v>
      </c>
      <c r="C235" s="14" t="s">
        <v>294</v>
      </c>
      <c r="D235" s="14">
        <v>25346</v>
      </c>
    </row>
    <row r="236" spans="1:4" ht="15" customHeight="1">
      <c r="A236" s="54" t="s">
        <v>122</v>
      </c>
      <c r="B236" s="54"/>
      <c r="C236" s="54"/>
      <c r="D236" s="54"/>
    </row>
    <row r="237" spans="1:4">
      <c r="A237" s="18">
        <v>1</v>
      </c>
      <c r="B237" s="14" t="s">
        <v>271</v>
      </c>
      <c r="C237" s="14" t="s">
        <v>2</v>
      </c>
      <c r="D237" s="14">
        <v>42613.66</v>
      </c>
    </row>
    <row r="238" spans="1:4">
      <c r="A238" s="18">
        <v>2</v>
      </c>
      <c r="B238" s="14" t="s">
        <v>270</v>
      </c>
      <c r="C238" s="14" t="s">
        <v>3</v>
      </c>
      <c r="D238" s="14">
        <v>36190</v>
      </c>
    </row>
    <row r="239" spans="1:4">
      <c r="A239" s="18">
        <v>3</v>
      </c>
      <c r="B239" s="14" t="s">
        <v>269</v>
      </c>
      <c r="C239" s="14" t="s">
        <v>3</v>
      </c>
      <c r="D239" s="14">
        <v>36956</v>
      </c>
    </row>
    <row r="240" spans="1:4">
      <c r="A240" s="18">
        <v>4</v>
      </c>
      <c r="B240" s="14" t="s">
        <v>268</v>
      </c>
      <c r="C240" s="14" t="s">
        <v>4</v>
      </c>
      <c r="D240" s="14">
        <v>37710</v>
      </c>
    </row>
    <row r="241" spans="1:4">
      <c r="A241" s="18">
        <v>5</v>
      </c>
      <c r="B241" s="14" t="s">
        <v>267</v>
      </c>
      <c r="C241" s="14" t="s">
        <v>294</v>
      </c>
      <c r="D241" s="14">
        <v>37531</v>
      </c>
    </row>
    <row r="242" spans="1:4" ht="15" customHeight="1">
      <c r="A242" s="54" t="s">
        <v>100</v>
      </c>
      <c r="B242" s="54"/>
      <c r="C242" s="54"/>
      <c r="D242" s="54"/>
    </row>
    <row r="243" spans="1:4">
      <c r="A243" s="18">
        <v>1</v>
      </c>
      <c r="B243" s="14" t="s">
        <v>101</v>
      </c>
      <c r="C243" s="14" t="s">
        <v>2</v>
      </c>
      <c r="D243" s="14">
        <v>56287.96</v>
      </c>
    </row>
    <row r="244" spans="1:4">
      <c r="A244" s="18">
        <v>2</v>
      </c>
      <c r="B244" s="3" t="s">
        <v>384</v>
      </c>
      <c r="C244" s="14" t="s">
        <v>3</v>
      </c>
      <c r="D244" s="14">
        <v>47477.440000000002</v>
      </c>
    </row>
    <row r="245" spans="1:4">
      <c r="A245" s="18">
        <v>3</v>
      </c>
      <c r="B245" s="14" t="s">
        <v>102</v>
      </c>
      <c r="C245" s="14" t="s">
        <v>3</v>
      </c>
      <c r="D245" s="14">
        <v>57102.51</v>
      </c>
    </row>
    <row r="246" spans="1:4">
      <c r="A246" s="18">
        <v>4</v>
      </c>
      <c r="B246" s="14" t="s">
        <v>103</v>
      </c>
      <c r="C246" s="14" t="s">
        <v>3</v>
      </c>
      <c r="D246" s="14">
        <v>52117.78</v>
      </c>
    </row>
    <row r="247" spans="1:4">
      <c r="A247" s="18">
        <v>5</v>
      </c>
      <c r="B247" s="14" t="s">
        <v>104</v>
      </c>
      <c r="C247" s="14" t="s">
        <v>3</v>
      </c>
      <c r="D247" s="14">
        <v>54774.8</v>
      </c>
    </row>
    <row r="248" spans="1:4">
      <c r="A248" s="18">
        <v>6</v>
      </c>
      <c r="B248" s="14" t="s">
        <v>105</v>
      </c>
      <c r="C248" s="14" t="s">
        <v>385</v>
      </c>
      <c r="D248" s="14">
        <v>36261.69</v>
      </c>
    </row>
    <row r="249" spans="1:4">
      <c r="A249" s="18">
        <v>7</v>
      </c>
      <c r="B249" s="14" t="s">
        <v>386</v>
      </c>
      <c r="C249" s="14" t="s">
        <v>294</v>
      </c>
      <c r="D249" s="14">
        <v>40791.4</v>
      </c>
    </row>
    <row r="250" spans="1:4">
      <c r="A250" s="18">
        <v>8</v>
      </c>
      <c r="B250" s="14" t="s">
        <v>387</v>
      </c>
      <c r="C250" s="14" t="s">
        <v>294</v>
      </c>
      <c r="D250" s="14">
        <v>10003.780000000001</v>
      </c>
    </row>
    <row r="251" spans="1:4">
      <c r="A251" s="18">
        <v>9</v>
      </c>
      <c r="B251" s="14" t="s">
        <v>388</v>
      </c>
      <c r="C251" s="14" t="s">
        <v>294</v>
      </c>
      <c r="D251" s="14">
        <v>8380.64</v>
      </c>
    </row>
    <row r="252" spans="1:4">
      <c r="A252" s="18">
        <v>10</v>
      </c>
      <c r="B252" s="14" t="s">
        <v>389</v>
      </c>
      <c r="C252" s="14" t="s">
        <v>294</v>
      </c>
      <c r="D252" s="14">
        <v>22660.78</v>
      </c>
    </row>
    <row r="253" spans="1:4" ht="15" customHeight="1">
      <c r="A253" s="54" t="s">
        <v>112</v>
      </c>
      <c r="B253" s="54"/>
      <c r="C253" s="54"/>
      <c r="D253" s="54"/>
    </row>
    <row r="254" spans="1:4">
      <c r="A254" s="18">
        <v>1</v>
      </c>
      <c r="B254" s="14" t="s">
        <v>113</v>
      </c>
      <c r="C254" s="14" t="s">
        <v>2</v>
      </c>
      <c r="D254" s="14">
        <v>54899.61</v>
      </c>
    </row>
    <row r="255" spans="1:4">
      <c r="A255" s="18">
        <v>2</v>
      </c>
      <c r="B255" s="14" t="s">
        <v>114</v>
      </c>
      <c r="C255" s="14" t="s">
        <v>115</v>
      </c>
      <c r="D255" s="14">
        <v>38335.199999999997</v>
      </c>
    </row>
    <row r="256" spans="1:4">
      <c r="A256" s="18">
        <v>3</v>
      </c>
      <c r="B256" s="14" t="s">
        <v>116</v>
      </c>
      <c r="C256" s="14" t="s">
        <v>40</v>
      </c>
      <c r="D256" s="14">
        <v>51017.8</v>
      </c>
    </row>
    <row r="257" spans="1:4">
      <c r="A257" s="18">
        <v>4</v>
      </c>
      <c r="B257" s="14" t="s">
        <v>347</v>
      </c>
      <c r="C257" s="14" t="s">
        <v>4</v>
      </c>
      <c r="D257" s="14">
        <v>48125.3</v>
      </c>
    </row>
    <row r="258" spans="1:4">
      <c r="A258" s="18">
        <v>5</v>
      </c>
      <c r="B258" s="14" t="s">
        <v>348</v>
      </c>
      <c r="C258" s="14" t="s">
        <v>294</v>
      </c>
      <c r="D258" s="14">
        <v>47230.400000000001</v>
      </c>
    </row>
    <row r="259" spans="1:4" ht="15" customHeight="1">
      <c r="A259" s="59" t="s">
        <v>47</v>
      </c>
      <c r="B259" s="59"/>
      <c r="C259" s="59"/>
      <c r="D259" s="59"/>
    </row>
    <row r="260" spans="1:4">
      <c r="A260" s="18">
        <v>1</v>
      </c>
      <c r="B260" s="14" t="s">
        <v>371</v>
      </c>
      <c r="C260" s="14" t="s">
        <v>2</v>
      </c>
      <c r="D260" s="14">
        <v>55870.239999999998</v>
      </c>
    </row>
    <row r="261" spans="1:4">
      <c r="A261" s="18">
        <v>2</v>
      </c>
      <c r="B261" s="14" t="s">
        <v>372</v>
      </c>
      <c r="C261" s="14" t="s">
        <v>115</v>
      </c>
      <c r="D261" s="14">
        <v>28052.69</v>
      </c>
    </row>
    <row r="262" spans="1:4">
      <c r="A262" s="18">
        <v>3</v>
      </c>
      <c r="B262" s="14" t="s">
        <v>266</v>
      </c>
      <c r="C262" s="14" t="s">
        <v>40</v>
      </c>
      <c r="D262" s="14">
        <v>36786.14</v>
      </c>
    </row>
    <row r="263" spans="1:4">
      <c r="A263" s="18">
        <v>4</v>
      </c>
      <c r="B263" s="14" t="s">
        <v>82</v>
      </c>
      <c r="C263" s="14" t="s">
        <v>294</v>
      </c>
      <c r="D263" s="14">
        <v>25898.5</v>
      </c>
    </row>
    <row r="264" spans="1:4" ht="15" customHeight="1">
      <c r="A264" s="54" t="s">
        <v>157</v>
      </c>
      <c r="B264" s="54"/>
      <c r="C264" s="54"/>
      <c r="D264" s="54"/>
    </row>
    <row r="265" spans="1:4">
      <c r="A265" s="18">
        <v>1</v>
      </c>
      <c r="B265" s="14" t="s">
        <v>158</v>
      </c>
      <c r="C265" s="14" t="s">
        <v>2</v>
      </c>
      <c r="D265" s="14">
        <f>585872.83/12</f>
        <v>48822.735833333332</v>
      </c>
    </row>
    <row r="266" spans="1:4">
      <c r="A266" s="18">
        <v>2</v>
      </c>
      <c r="B266" s="14" t="s">
        <v>159</v>
      </c>
      <c r="C266" s="14" t="s">
        <v>3</v>
      </c>
      <c r="D266" s="14">
        <f>512888.12/12</f>
        <v>42740.676666666666</v>
      </c>
    </row>
    <row r="267" spans="1:4">
      <c r="A267" s="18">
        <v>3</v>
      </c>
      <c r="B267" s="14" t="s">
        <v>160</v>
      </c>
      <c r="C267" s="14" t="s">
        <v>3</v>
      </c>
      <c r="D267" s="14">
        <f>462751.67/12</f>
        <v>38562.639166666668</v>
      </c>
    </row>
    <row r="268" spans="1:4">
      <c r="A268" s="18">
        <v>4</v>
      </c>
      <c r="B268" s="14" t="s">
        <v>327</v>
      </c>
      <c r="C268" s="14" t="s">
        <v>3</v>
      </c>
      <c r="D268" s="14">
        <f>384644.82/12</f>
        <v>32053.735000000001</v>
      </c>
    </row>
    <row r="269" spans="1:4">
      <c r="A269" s="18">
        <v>5</v>
      </c>
      <c r="B269" s="14" t="s">
        <v>162</v>
      </c>
      <c r="C269" s="14" t="s">
        <v>4</v>
      </c>
      <c r="D269" s="14">
        <f>432858.71/12</f>
        <v>36071.559166666666</v>
      </c>
    </row>
    <row r="270" spans="1:4">
      <c r="A270" s="18">
        <v>6</v>
      </c>
      <c r="B270" s="14" t="s">
        <v>163</v>
      </c>
      <c r="C270" s="14" t="s">
        <v>294</v>
      </c>
      <c r="D270" s="14">
        <f>455096.73/12</f>
        <v>37924.727500000001</v>
      </c>
    </row>
    <row r="271" spans="1:4" ht="15" customHeight="1">
      <c r="A271" s="54" t="s">
        <v>71</v>
      </c>
      <c r="B271" s="54"/>
      <c r="C271" s="54"/>
      <c r="D271" s="54"/>
    </row>
    <row r="272" spans="1:4">
      <c r="A272" s="18">
        <v>1</v>
      </c>
      <c r="B272" s="14" t="s">
        <v>72</v>
      </c>
      <c r="C272" s="14" t="s">
        <v>2</v>
      </c>
      <c r="D272" s="14">
        <v>45012.32</v>
      </c>
    </row>
    <row r="273" spans="1:4">
      <c r="A273" s="18">
        <v>2</v>
      </c>
      <c r="B273" s="14" t="s">
        <v>73</v>
      </c>
      <c r="C273" s="14" t="s">
        <v>3</v>
      </c>
      <c r="D273" s="14">
        <v>41960.17</v>
      </c>
    </row>
    <row r="274" spans="1:4">
      <c r="A274" s="18">
        <v>3</v>
      </c>
      <c r="B274" s="14" t="s">
        <v>383</v>
      </c>
      <c r="C274" s="14" t="s">
        <v>3</v>
      </c>
      <c r="D274" s="14">
        <v>39876.39</v>
      </c>
    </row>
    <row r="275" spans="1:4">
      <c r="A275" s="18">
        <v>4</v>
      </c>
      <c r="B275" s="14" t="s">
        <v>74</v>
      </c>
      <c r="C275" s="14" t="s">
        <v>294</v>
      </c>
      <c r="D275" s="14">
        <v>40389.019999999997</v>
      </c>
    </row>
    <row r="276" spans="1:4" ht="15" customHeight="1">
      <c r="A276" s="54" t="s">
        <v>62</v>
      </c>
      <c r="B276" s="54"/>
      <c r="C276" s="54"/>
      <c r="D276" s="54"/>
    </row>
    <row r="277" spans="1:4">
      <c r="A277" s="18">
        <v>1</v>
      </c>
      <c r="B277" s="14" t="s">
        <v>63</v>
      </c>
      <c r="C277" s="14" t="s">
        <v>64</v>
      </c>
      <c r="D277" s="14">
        <v>46845.07</v>
      </c>
    </row>
    <row r="278" spans="1:4">
      <c r="A278" s="18">
        <v>2</v>
      </c>
      <c r="B278" s="14" t="s">
        <v>65</v>
      </c>
      <c r="C278" s="14" t="s">
        <v>38</v>
      </c>
      <c r="D278" s="14">
        <v>44981.17</v>
      </c>
    </row>
    <row r="279" spans="1:4">
      <c r="A279" s="18">
        <v>3</v>
      </c>
      <c r="B279" s="14" t="s">
        <v>66</v>
      </c>
      <c r="C279" s="14" t="s">
        <v>40</v>
      </c>
      <c r="D279" s="14">
        <v>39033.5</v>
      </c>
    </row>
    <row r="280" spans="1:4">
      <c r="A280" s="18">
        <v>4</v>
      </c>
      <c r="B280" s="14" t="s">
        <v>67</v>
      </c>
      <c r="C280" s="14" t="s">
        <v>40</v>
      </c>
      <c r="D280" s="14">
        <v>31029.77</v>
      </c>
    </row>
    <row r="281" spans="1:4">
      <c r="A281" s="18">
        <v>5</v>
      </c>
      <c r="B281" s="14" t="s">
        <v>68</v>
      </c>
      <c r="C281" s="14" t="s">
        <v>294</v>
      </c>
      <c r="D281" s="14">
        <v>32441.32</v>
      </c>
    </row>
    <row r="282" spans="1:4" ht="15" customHeight="1">
      <c r="A282" s="54" t="s">
        <v>147</v>
      </c>
      <c r="B282" s="54"/>
      <c r="C282" s="54"/>
      <c r="D282" s="54"/>
    </row>
    <row r="283" spans="1:4">
      <c r="A283" s="18">
        <v>1</v>
      </c>
      <c r="B283" s="14" t="s">
        <v>265</v>
      </c>
      <c r="C283" s="14" t="s">
        <v>2</v>
      </c>
      <c r="D283" s="14">
        <v>48549.07</v>
      </c>
    </row>
    <row r="284" spans="1:4">
      <c r="A284" s="18">
        <v>2</v>
      </c>
      <c r="B284" s="14" t="s">
        <v>264</v>
      </c>
      <c r="C284" s="14" t="s">
        <v>38</v>
      </c>
      <c r="D284" s="14">
        <v>39613.25</v>
      </c>
    </row>
    <row r="285" spans="1:4">
      <c r="A285" s="18">
        <v>3</v>
      </c>
      <c r="B285" s="14" t="s">
        <v>263</v>
      </c>
      <c r="C285" s="14" t="s">
        <v>40</v>
      </c>
      <c r="D285" s="14">
        <v>40866.160000000003</v>
      </c>
    </row>
    <row r="286" spans="1:4">
      <c r="A286" s="18">
        <v>4</v>
      </c>
      <c r="B286" s="14" t="s">
        <v>262</v>
      </c>
      <c r="C286" s="14" t="s">
        <v>4</v>
      </c>
      <c r="D286" s="14">
        <v>24482.7</v>
      </c>
    </row>
    <row r="287" spans="1:4">
      <c r="A287" s="18">
        <v>5</v>
      </c>
      <c r="B287" s="14" t="s">
        <v>261</v>
      </c>
      <c r="C287" s="14" t="s">
        <v>294</v>
      </c>
      <c r="D287" s="14">
        <v>32620.68</v>
      </c>
    </row>
    <row r="288" spans="1:4" ht="15" customHeight="1">
      <c r="A288" s="54" t="s">
        <v>54</v>
      </c>
      <c r="B288" s="54"/>
      <c r="C288" s="54"/>
      <c r="D288" s="54"/>
    </row>
    <row r="289" spans="1:4">
      <c r="A289" s="18">
        <v>1</v>
      </c>
      <c r="B289" s="14" t="s">
        <v>55</v>
      </c>
      <c r="C289" s="14" t="s">
        <v>2</v>
      </c>
      <c r="D289" s="14">
        <v>45229.42</v>
      </c>
    </row>
    <row r="290" spans="1:4">
      <c r="A290" s="18">
        <v>2</v>
      </c>
      <c r="B290" s="14" t="s">
        <v>392</v>
      </c>
      <c r="C290" s="14" t="s">
        <v>3</v>
      </c>
      <c r="D290" s="14">
        <v>33338.93</v>
      </c>
    </row>
    <row r="291" spans="1:4">
      <c r="A291" s="18">
        <v>3</v>
      </c>
      <c r="B291" s="14" t="s">
        <v>195</v>
      </c>
      <c r="C291" s="14" t="s">
        <v>3</v>
      </c>
      <c r="D291" s="14">
        <v>30315.01</v>
      </c>
    </row>
    <row r="292" spans="1:4">
      <c r="A292" s="18">
        <v>4</v>
      </c>
      <c r="B292" s="14" t="s">
        <v>391</v>
      </c>
      <c r="C292" s="14" t="s">
        <v>294</v>
      </c>
      <c r="D292" s="14">
        <v>28161.67</v>
      </c>
    </row>
    <row r="293" spans="1:4">
      <c r="A293" s="18">
        <v>5</v>
      </c>
      <c r="B293" s="14" t="s">
        <v>197</v>
      </c>
      <c r="C293" s="14" t="s">
        <v>294</v>
      </c>
      <c r="D293" s="14">
        <v>25572.16</v>
      </c>
    </row>
    <row r="294" spans="1:4" ht="15" customHeight="1">
      <c r="A294" s="54" t="s">
        <v>225</v>
      </c>
      <c r="B294" s="54"/>
      <c r="C294" s="54"/>
      <c r="D294" s="54"/>
    </row>
    <row r="295" spans="1:4">
      <c r="A295" s="18">
        <v>1</v>
      </c>
      <c r="B295" s="14" t="s">
        <v>117</v>
      </c>
      <c r="C295" s="14" t="s">
        <v>2</v>
      </c>
      <c r="D295" s="14">
        <f>(642967.04-12693.84)/12</f>
        <v>52522.76666666667</v>
      </c>
    </row>
    <row r="296" spans="1:4">
      <c r="A296" s="18">
        <v>2</v>
      </c>
      <c r="B296" s="14" t="s">
        <v>118</v>
      </c>
      <c r="C296" s="14" t="s">
        <v>3</v>
      </c>
      <c r="D296" s="14">
        <f>478725.55/12</f>
        <v>39893.79583333333</v>
      </c>
    </row>
    <row r="297" spans="1:4">
      <c r="A297" s="18">
        <v>3</v>
      </c>
      <c r="B297" s="14" t="s">
        <v>119</v>
      </c>
      <c r="C297" s="14" t="s">
        <v>3</v>
      </c>
      <c r="D297" s="14">
        <f>647259.49/12</f>
        <v>53938.290833333333</v>
      </c>
    </row>
    <row r="298" spans="1:4">
      <c r="A298" s="18">
        <v>4</v>
      </c>
      <c r="B298" s="14" t="s">
        <v>120</v>
      </c>
      <c r="C298" s="14" t="s">
        <v>3</v>
      </c>
      <c r="D298" s="14">
        <f>524129.66/12</f>
        <v>43677.471666666665</v>
      </c>
    </row>
    <row r="299" spans="1:4">
      <c r="A299" s="18">
        <v>5</v>
      </c>
      <c r="B299" s="14" t="s">
        <v>161</v>
      </c>
      <c r="C299" s="14" t="s">
        <v>3</v>
      </c>
      <c r="D299" s="14">
        <f>(475810.83-10102.68)/12</f>
        <v>38809.012500000004</v>
      </c>
    </row>
    <row r="300" spans="1:4">
      <c r="A300" s="18">
        <v>6</v>
      </c>
      <c r="B300" s="14" t="s">
        <v>33</v>
      </c>
      <c r="C300" s="14" t="s">
        <v>3</v>
      </c>
      <c r="D300" s="14">
        <f>519053.75/12</f>
        <v>43254.479166666664</v>
      </c>
    </row>
    <row r="301" spans="1:4">
      <c r="A301" s="18">
        <v>7</v>
      </c>
      <c r="B301" s="14" t="s">
        <v>121</v>
      </c>
      <c r="C301" s="14" t="s">
        <v>4</v>
      </c>
      <c r="D301" s="14">
        <f>563335.1/12</f>
        <v>46944.591666666667</v>
      </c>
    </row>
    <row r="302" spans="1:4">
      <c r="A302" s="18">
        <v>8</v>
      </c>
      <c r="B302" s="14" t="s">
        <v>326</v>
      </c>
      <c r="C302" s="14" t="s">
        <v>294</v>
      </c>
      <c r="D302" s="14">
        <f>540337.23/12</f>
        <v>45028.102500000001</v>
      </c>
    </row>
    <row r="303" spans="1:4" ht="15" customHeight="1">
      <c r="A303" s="54" t="s">
        <v>151</v>
      </c>
      <c r="B303" s="54"/>
      <c r="C303" s="54"/>
      <c r="D303" s="54"/>
    </row>
    <row r="304" spans="1:4">
      <c r="A304" s="18">
        <v>1</v>
      </c>
      <c r="B304" s="14" t="s">
        <v>152</v>
      </c>
      <c r="C304" s="14" t="s">
        <v>2</v>
      </c>
      <c r="D304" s="14">
        <v>51664.62</v>
      </c>
    </row>
    <row r="305" spans="1:4">
      <c r="A305" s="18">
        <v>2</v>
      </c>
      <c r="B305" s="14" t="s">
        <v>153</v>
      </c>
      <c r="C305" s="14" t="s">
        <v>3</v>
      </c>
      <c r="D305" s="14">
        <v>33221.82</v>
      </c>
    </row>
    <row r="306" spans="1:4">
      <c r="A306" s="18">
        <v>3</v>
      </c>
      <c r="B306" s="14" t="s">
        <v>361</v>
      </c>
      <c r="C306" s="14" t="s">
        <v>3</v>
      </c>
      <c r="D306" s="14">
        <v>36268.26</v>
      </c>
    </row>
    <row r="307" spans="1:4">
      <c r="A307" s="18">
        <v>3</v>
      </c>
      <c r="B307" s="14" t="s">
        <v>362</v>
      </c>
      <c r="C307" s="14" t="s">
        <v>3</v>
      </c>
      <c r="D307" s="14">
        <v>32148.5</v>
      </c>
    </row>
    <row r="308" spans="1:4">
      <c r="A308" s="18">
        <v>4</v>
      </c>
      <c r="B308" s="14" t="s">
        <v>154</v>
      </c>
      <c r="C308" s="14" t="s">
        <v>294</v>
      </c>
      <c r="D308" s="14">
        <v>26155.11</v>
      </c>
    </row>
    <row r="309" spans="1:4" ht="15" customHeight="1">
      <c r="A309" s="54" t="s">
        <v>53</v>
      </c>
      <c r="B309" s="54"/>
      <c r="C309" s="54"/>
      <c r="D309" s="54"/>
    </row>
    <row r="310" spans="1:4">
      <c r="A310" s="18">
        <v>1</v>
      </c>
      <c r="B310" s="14" t="s">
        <v>260</v>
      </c>
      <c r="C310" s="14" t="s">
        <v>2</v>
      </c>
      <c r="D310" s="14">
        <v>51288.06</v>
      </c>
    </row>
    <row r="311" spans="1:4">
      <c r="A311" s="18">
        <v>2</v>
      </c>
      <c r="B311" s="14" t="s">
        <v>259</v>
      </c>
      <c r="C311" s="14" t="s">
        <v>3</v>
      </c>
      <c r="D311" s="14">
        <v>33447.43</v>
      </c>
    </row>
    <row r="312" spans="1:4">
      <c r="A312" s="18">
        <v>3</v>
      </c>
      <c r="B312" s="14" t="s">
        <v>390</v>
      </c>
      <c r="C312" s="14" t="s">
        <v>3</v>
      </c>
      <c r="D312" s="14">
        <v>30292.74</v>
      </c>
    </row>
    <row r="313" spans="1:4">
      <c r="A313" s="18">
        <v>4</v>
      </c>
      <c r="B313" s="14" t="s">
        <v>391</v>
      </c>
      <c r="C313" s="14" t="s">
        <v>294</v>
      </c>
      <c r="D313" s="14">
        <v>34920.519999999997</v>
      </c>
    </row>
    <row r="314" spans="1:4" ht="15" customHeight="1">
      <c r="A314" s="54" t="s">
        <v>207</v>
      </c>
      <c r="B314" s="54"/>
      <c r="C314" s="54"/>
      <c r="D314" s="54"/>
    </row>
    <row r="315" spans="1:4">
      <c r="A315" s="33">
        <v>1</v>
      </c>
      <c r="B315" s="34" t="s">
        <v>376</v>
      </c>
      <c r="C315" s="34" t="s">
        <v>377</v>
      </c>
      <c r="D315" s="34">
        <f>543902.32/12</f>
        <v>45325.193333333329</v>
      </c>
    </row>
    <row r="316" spans="1:4">
      <c r="A316" s="33">
        <v>2</v>
      </c>
      <c r="B316" s="34" t="s">
        <v>256</v>
      </c>
      <c r="C316" s="34" t="s">
        <v>38</v>
      </c>
      <c r="D316" s="34">
        <f>442946.71/12</f>
        <v>36912.225833333338</v>
      </c>
    </row>
    <row r="317" spans="1:4">
      <c r="A317" s="33">
        <v>3</v>
      </c>
      <c r="B317" s="34" t="s">
        <v>257</v>
      </c>
      <c r="C317" s="34" t="s">
        <v>40</v>
      </c>
      <c r="D317" s="34">
        <f>328153.29/8</f>
        <v>41019.161249999997</v>
      </c>
    </row>
    <row r="318" spans="1:4">
      <c r="A318" s="33">
        <v>4</v>
      </c>
      <c r="B318" s="34" t="s">
        <v>378</v>
      </c>
      <c r="C318" s="34" t="s">
        <v>40</v>
      </c>
      <c r="D318" s="34">
        <f>132478.26/5</f>
        <v>26495.652000000002</v>
      </c>
    </row>
    <row r="319" spans="1:4">
      <c r="A319" s="33">
        <v>5</v>
      </c>
      <c r="B319" s="34" t="s">
        <v>258</v>
      </c>
      <c r="C319" s="34" t="s">
        <v>4</v>
      </c>
      <c r="D319" s="34">
        <f>282489.68/12</f>
        <v>23540.806666666667</v>
      </c>
    </row>
    <row r="320" spans="1:4">
      <c r="A320" s="33">
        <v>6</v>
      </c>
      <c r="B320" s="34" t="s">
        <v>379</v>
      </c>
      <c r="C320" s="34" t="s">
        <v>294</v>
      </c>
      <c r="D320" s="34">
        <f>441588.44/12</f>
        <v>36799.036666666667</v>
      </c>
    </row>
    <row r="321" spans="1:4" ht="15" customHeight="1">
      <c r="A321" s="55" t="s">
        <v>150</v>
      </c>
      <c r="B321" s="56"/>
      <c r="C321" s="56"/>
      <c r="D321" s="57"/>
    </row>
    <row r="322" spans="1:4">
      <c r="A322" s="18">
        <v>1</v>
      </c>
      <c r="B322" s="14" t="s">
        <v>366</v>
      </c>
      <c r="C322" s="14" t="s">
        <v>2</v>
      </c>
      <c r="D322" s="14">
        <v>52829.55</v>
      </c>
    </row>
    <row r="323" spans="1:4">
      <c r="A323" s="18">
        <v>2</v>
      </c>
      <c r="B323" s="14" t="s">
        <v>255</v>
      </c>
      <c r="C323" s="14" t="s">
        <v>3</v>
      </c>
      <c r="D323" s="14">
        <v>35096.67</v>
      </c>
    </row>
    <row r="324" spans="1:4">
      <c r="A324" s="18">
        <v>3</v>
      </c>
      <c r="B324" s="14" t="s">
        <v>367</v>
      </c>
      <c r="C324" s="14" t="s">
        <v>3</v>
      </c>
      <c r="D324" s="14">
        <v>37187.71</v>
      </c>
    </row>
    <row r="325" spans="1:4">
      <c r="A325" s="18">
        <v>4</v>
      </c>
      <c r="B325" s="14" t="s">
        <v>254</v>
      </c>
      <c r="C325" s="14" t="s">
        <v>4</v>
      </c>
      <c r="D325" s="14">
        <v>38069.910000000003</v>
      </c>
    </row>
    <row r="326" spans="1:4">
      <c r="A326" s="18">
        <v>5</v>
      </c>
      <c r="B326" s="14" t="s">
        <v>368</v>
      </c>
      <c r="C326" s="14" t="s">
        <v>294</v>
      </c>
      <c r="D326" s="14">
        <v>30739.54</v>
      </c>
    </row>
    <row r="327" spans="1:4">
      <c r="A327" s="54" t="s">
        <v>84</v>
      </c>
      <c r="B327" s="54"/>
      <c r="C327" s="54"/>
      <c r="D327" s="54"/>
    </row>
    <row r="328" spans="1:4">
      <c r="A328" s="18">
        <v>1</v>
      </c>
      <c r="B328" s="14" t="s">
        <v>85</v>
      </c>
      <c r="C328" s="14" t="s">
        <v>2</v>
      </c>
      <c r="D328" s="14">
        <v>42343.51</v>
      </c>
    </row>
    <row r="329" spans="1:4">
      <c r="A329" s="18">
        <v>2</v>
      </c>
      <c r="B329" s="14" t="s">
        <v>86</v>
      </c>
      <c r="C329" s="14" t="s">
        <v>3</v>
      </c>
      <c r="D329" s="14">
        <v>54038.95</v>
      </c>
    </row>
    <row r="330" spans="1:4">
      <c r="A330" s="18">
        <v>3</v>
      </c>
      <c r="B330" s="14" t="s">
        <v>87</v>
      </c>
      <c r="C330" s="14" t="s">
        <v>3</v>
      </c>
      <c r="D330" s="14">
        <v>23251.03</v>
      </c>
    </row>
    <row r="331" spans="1:4">
      <c r="A331" s="18">
        <v>4</v>
      </c>
      <c r="B331" s="14" t="s">
        <v>88</v>
      </c>
      <c r="C331" s="14" t="s">
        <v>3</v>
      </c>
      <c r="D331" s="14">
        <v>14169.03</v>
      </c>
    </row>
    <row r="332" spans="1:4">
      <c r="A332" s="18">
        <v>5</v>
      </c>
      <c r="B332" s="14" t="s">
        <v>89</v>
      </c>
      <c r="C332" s="14" t="s">
        <v>3</v>
      </c>
      <c r="D332" s="14">
        <v>36823.279999999999</v>
      </c>
    </row>
    <row r="333" spans="1:4">
      <c r="A333" s="18">
        <v>6</v>
      </c>
      <c r="B333" s="14" t="s">
        <v>90</v>
      </c>
      <c r="C333" s="14" t="s">
        <v>3</v>
      </c>
      <c r="D333" s="14">
        <v>44120.15</v>
      </c>
    </row>
    <row r="334" spans="1:4">
      <c r="A334" s="18">
        <v>7</v>
      </c>
      <c r="B334" s="14" t="s">
        <v>303</v>
      </c>
      <c r="C334" s="14" t="s">
        <v>3</v>
      </c>
      <c r="D334" s="14">
        <v>47790.9</v>
      </c>
    </row>
    <row r="335" spans="1:4">
      <c r="A335" s="18">
        <v>8</v>
      </c>
      <c r="B335" s="14" t="s">
        <v>304</v>
      </c>
      <c r="C335" s="14" t="s">
        <v>3</v>
      </c>
      <c r="D335" s="14">
        <v>39809.5</v>
      </c>
    </row>
    <row r="336" spans="1:4">
      <c r="A336" s="18">
        <v>9</v>
      </c>
      <c r="B336" s="14" t="s">
        <v>91</v>
      </c>
      <c r="C336" s="14" t="s">
        <v>4</v>
      </c>
      <c r="D336" s="14">
        <v>36428.75</v>
      </c>
    </row>
    <row r="337" spans="1:4">
      <c r="A337" s="18">
        <v>10</v>
      </c>
      <c r="B337" s="14" t="s">
        <v>305</v>
      </c>
      <c r="C337" s="14" t="s">
        <v>294</v>
      </c>
      <c r="D337" s="14">
        <v>35924.49</v>
      </c>
    </row>
    <row r="338" spans="1:4">
      <c r="A338" s="18">
        <v>11</v>
      </c>
      <c r="B338" s="14" t="s">
        <v>306</v>
      </c>
      <c r="C338" s="14" t="s">
        <v>294</v>
      </c>
      <c r="D338" s="14">
        <v>23814.38</v>
      </c>
    </row>
    <row r="339" spans="1:4">
      <c r="A339" s="18">
        <v>12</v>
      </c>
      <c r="B339" s="14" t="s">
        <v>307</v>
      </c>
      <c r="C339" s="14" t="s">
        <v>294</v>
      </c>
      <c r="D339" s="14">
        <v>25029.11</v>
      </c>
    </row>
    <row r="340" spans="1:4">
      <c r="A340" s="18">
        <v>13</v>
      </c>
      <c r="B340" s="14" t="s">
        <v>92</v>
      </c>
      <c r="C340" s="14" t="s">
        <v>294</v>
      </c>
      <c r="D340" s="14">
        <v>33630.26</v>
      </c>
    </row>
    <row r="341" spans="1:4" ht="15" customHeight="1">
      <c r="A341" s="54" t="s">
        <v>14</v>
      </c>
      <c r="B341" s="54"/>
      <c r="C341" s="54"/>
      <c r="D341" s="54"/>
    </row>
    <row r="342" spans="1:4">
      <c r="A342" s="18">
        <v>1</v>
      </c>
      <c r="B342" s="14" t="s">
        <v>253</v>
      </c>
      <c r="C342" s="14" t="s">
        <v>2</v>
      </c>
      <c r="D342" s="14">
        <v>37771.71</v>
      </c>
    </row>
    <row r="343" spans="1:4">
      <c r="A343" s="18">
        <v>2</v>
      </c>
      <c r="B343" s="14" t="s">
        <v>252</v>
      </c>
      <c r="C343" s="14" t="s">
        <v>3</v>
      </c>
      <c r="D343" s="14">
        <v>37192.75</v>
      </c>
    </row>
    <row r="344" spans="1:4">
      <c r="A344" s="18">
        <v>3</v>
      </c>
      <c r="B344" s="14" t="s">
        <v>391</v>
      </c>
      <c r="C344" s="14" t="s">
        <v>294</v>
      </c>
      <c r="D344" s="14">
        <v>26360</v>
      </c>
    </row>
    <row r="345" spans="1:4">
      <c r="A345" s="18">
        <v>4</v>
      </c>
      <c r="B345" s="14" t="s">
        <v>251</v>
      </c>
      <c r="C345" s="14" t="s">
        <v>294</v>
      </c>
      <c r="D345" s="14">
        <v>26360</v>
      </c>
    </row>
    <row r="346" spans="1:4">
      <c r="A346" s="54" t="s">
        <v>15</v>
      </c>
      <c r="B346" s="54"/>
      <c r="C346" s="54"/>
      <c r="D346" s="54"/>
    </row>
    <row r="347" spans="1:4">
      <c r="A347" s="18">
        <v>1</v>
      </c>
      <c r="B347" s="14" t="s">
        <v>16</v>
      </c>
      <c r="C347" s="14" t="s">
        <v>2</v>
      </c>
      <c r="D347" s="14">
        <v>60487.92</v>
      </c>
    </row>
    <row r="348" spans="1:4">
      <c r="A348" s="18">
        <v>2</v>
      </c>
      <c r="B348" s="14" t="s">
        <v>17</v>
      </c>
      <c r="C348" s="14" t="s">
        <v>3</v>
      </c>
      <c r="D348" s="14">
        <v>40689.89</v>
      </c>
    </row>
    <row r="349" spans="1:4">
      <c r="A349" s="18">
        <v>3</v>
      </c>
      <c r="B349" s="14" t="s">
        <v>18</v>
      </c>
      <c r="C349" s="14" t="s">
        <v>3</v>
      </c>
      <c r="D349" s="14">
        <v>41129.18</v>
      </c>
    </row>
    <row r="350" spans="1:4">
      <c r="A350" s="18">
        <v>4</v>
      </c>
      <c r="B350" s="14" t="s">
        <v>19</v>
      </c>
      <c r="C350" s="14" t="s">
        <v>3</v>
      </c>
      <c r="D350" s="14">
        <v>39061.980000000003</v>
      </c>
    </row>
    <row r="351" spans="1:4">
      <c r="A351" s="18">
        <v>5</v>
      </c>
      <c r="B351" s="14" t="s">
        <v>20</v>
      </c>
      <c r="C351" s="14" t="s">
        <v>3</v>
      </c>
      <c r="D351" s="14">
        <v>43892.480000000003</v>
      </c>
    </row>
    <row r="352" spans="1:4">
      <c r="A352" s="18">
        <v>6</v>
      </c>
      <c r="B352" s="14" t="s">
        <v>21</v>
      </c>
      <c r="C352" s="14" t="s">
        <v>3</v>
      </c>
      <c r="D352" s="14">
        <v>37734.080000000002</v>
      </c>
    </row>
    <row r="353" spans="1:4">
      <c r="A353" s="18">
        <v>7</v>
      </c>
      <c r="B353" s="14" t="s">
        <v>312</v>
      </c>
      <c r="C353" s="14" t="s">
        <v>4</v>
      </c>
      <c r="D353" s="14">
        <v>37516.26</v>
      </c>
    </row>
    <row r="354" spans="1:4">
      <c r="A354" s="18">
        <v>8</v>
      </c>
      <c r="B354" s="14" t="s">
        <v>22</v>
      </c>
      <c r="C354" s="14" t="s">
        <v>294</v>
      </c>
      <c r="D354" s="14">
        <v>38256.949999999997</v>
      </c>
    </row>
    <row r="355" spans="1:4" ht="15" customHeight="1">
      <c r="A355" s="54" t="s">
        <v>106</v>
      </c>
      <c r="B355" s="54"/>
      <c r="C355" s="54"/>
      <c r="D355" s="54"/>
    </row>
    <row r="356" spans="1:4">
      <c r="A356" s="18">
        <v>1</v>
      </c>
      <c r="B356" s="14" t="s">
        <v>107</v>
      </c>
      <c r="C356" s="14" t="s">
        <v>2</v>
      </c>
      <c r="D356" s="14">
        <v>53107.62</v>
      </c>
    </row>
    <row r="357" spans="1:4">
      <c r="A357" s="18">
        <v>2</v>
      </c>
      <c r="B357" s="14" t="s">
        <v>328</v>
      </c>
      <c r="C357" s="14" t="s">
        <v>3</v>
      </c>
      <c r="D357" s="14">
        <v>41902.81</v>
      </c>
    </row>
    <row r="358" spans="1:4">
      <c r="A358" s="18">
        <v>3</v>
      </c>
      <c r="B358" s="14" t="s">
        <v>108</v>
      </c>
      <c r="C358" s="14" t="s">
        <v>3</v>
      </c>
      <c r="D358" s="14">
        <v>50200.18</v>
      </c>
    </row>
    <row r="359" spans="1:4">
      <c r="A359" s="18">
        <v>4</v>
      </c>
      <c r="B359" s="14" t="s">
        <v>109</v>
      </c>
      <c r="C359" s="14" t="s">
        <v>3</v>
      </c>
      <c r="D359" s="14">
        <v>25599.23</v>
      </c>
    </row>
    <row r="360" spans="1:4">
      <c r="A360" s="18">
        <v>5</v>
      </c>
      <c r="B360" s="14" t="s">
        <v>110</v>
      </c>
      <c r="C360" s="14" t="s">
        <v>3</v>
      </c>
      <c r="D360" s="14">
        <v>46218.1</v>
      </c>
    </row>
    <row r="361" spans="1:4">
      <c r="A361" s="18">
        <v>8</v>
      </c>
      <c r="B361" s="14" t="s">
        <v>98</v>
      </c>
      <c r="C361" s="14" t="s">
        <v>4</v>
      </c>
      <c r="D361" s="14">
        <v>48368.33</v>
      </c>
    </row>
    <row r="362" spans="1:4">
      <c r="A362" s="18">
        <v>9</v>
      </c>
      <c r="B362" s="14" t="s">
        <v>111</v>
      </c>
      <c r="C362" s="14" t="s">
        <v>294</v>
      </c>
      <c r="D362" s="14">
        <v>41455.61</v>
      </c>
    </row>
    <row r="363" spans="1:4">
      <c r="A363" s="54" t="s">
        <v>34</v>
      </c>
      <c r="B363" s="54"/>
      <c r="C363" s="54"/>
      <c r="D363" s="54"/>
    </row>
    <row r="364" spans="1:4">
      <c r="A364" s="18">
        <v>1</v>
      </c>
      <c r="B364" s="14" t="s">
        <v>35</v>
      </c>
      <c r="C364" s="14" t="s">
        <v>36</v>
      </c>
      <c r="D364" s="14">
        <f>384481.52/9</f>
        <v>42720.168888888889</v>
      </c>
    </row>
    <row r="365" spans="1:4">
      <c r="A365" s="18">
        <v>2</v>
      </c>
      <c r="B365" s="14" t="s">
        <v>39</v>
      </c>
      <c r="C365" s="14" t="s">
        <v>36</v>
      </c>
      <c r="D365" s="14">
        <f>112240.06/2</f>
        <v>56120.03</v>
      </c>
    </row>
    <row r="366" spans="1:4">
      <c r="A366" s="18">
        <v>3</v>
      </c>
      <c r="B366" s="14" t="s">
        <v>309</v>
      </c>
      <c r="C366" s="14" t="s">
        <v>38</v>
      </c>
      <c r="D366" s="14">
        <f>620026.67/12</f>
        <v>51668.889166666668</v>
      </c>
    </row>
    <row r="367" spans="1:4">
      <c r="A367" s="18">
        <v>4</v>
      </c>
      <c r="B367" s="14" t="s">
        <v>37</v>
      </c>
      <c r="C367" s="14" t="s">
        <v>38</v>
      </c>
      <c r="D367" s="14">
        <f>99658.66/2</f>
        <v>49829.33</v>
      </c>
    </row>
    <row r="368" spans="1:4">
      <c r="A368" s="18">
        <v>5</v>
      </c>
      <c r="B368" s="14" t="s">
        <v>310</v>
      </c>
      <c r="C368" s="14" t="s">
        <v>38</v>
      </c>
      <c r="D368" s="14">
        <f>461044.38/12</f>
        <v>38420.364999999998</v>
      </c>
    </row>
    <row r="369" spans="1:4">
      <c r="A369" s="18">
        <v>6</v>
      </c>
      <c r="B369" s="14" t="s">
        <v>39</v>
      </c>
      <c r="C369" s="14" t="s">
        <v>40</v>
      </c>
      <c r="D369" s="14">
        <f>532338.73/10</f>
        <v>53233.873</v>
      </c>
    </row>
    <row r="370" spans="1:4">
      <c r="A370" s="18">
        <v>7</v>
      </c>
      <c r="B370" s="14" t="s">
        <v>41</v>
      </c>
      <c r="C370" s="14" t="s">
        <v>42</v>
      </c>
      <c r="D370" s="14">
        <f>348165.88/9</f>
        <v>38685.097777777781</v>
      </c>
    </row>
    <row r="371" spans="1:4">
      <c r="A371" s="18">
        <v>8</v>
      </c>
      <c r="B371" s="14" t="s">
        <v>311</v>
      </c>
      <c r="C371" s="14" t="s">
        <v>4</v>
      </c>
      <c r="D371" s="14">
        <f>400589.61/12</f>
        <v>33382.467499999999</v>
      </c>
    </row>
    <row r="372" spans="1:4">
      <c r="A372" s="18">
        <v>9</v>
      </c>
      <c r="B372" s="14" t="s">
        <v>43</v>
      </c>
      <c r="C372" s="14" t="s">
        <v>294</v>
      </c>
      <c r="D372" s="14">
        <f>473917.48/12</f>
        <v>39493.123333333329</v>
      </c>
    </row>
    <row r="373" spans="1:4" s="6" customFormat="1">
      <c r="A373" s="42" t="s">
        <v>25</v>
      </c>
      <c r="B373" s="42"/>
      <c r="C373" s="42"/>
      <c r="D373" s="42"/>
    </row>
    <row r="374" spans="1:4" s="6" customFormat="1">
      <c r="A374" s="7">
        <v>1</v>
      </c>
      <c r="B374" s="2" t="s">
        <v>26</v>
      </c>
      <c r="C374" s="2" t="s">
        <v>2</v>
      </c>
      <c r="D374" s="2">
        <v>33084.980000000003</v>
      </c>
    </row>
    <row r="375" spans="1:4" s="6" customFormat="1">
      <c r="A375" s="7">
        <v>2</v>
      </c>
      <c r="B375" s="2" t="s">
        <v>299</v>
      </c>
      <c r="C375" s="2" t="s">
        <v>3</v>
      </c>
      <c r="D375" s="2">
        <v>24947.21</v>
      </c>
    </row>
    <row r="376" spans="1:4" s="6" customFormat="1">
      <c r="A376" s="7">
        <v>3</v>
      </c>
      <c r="B376" s="2" t="s">
        <v>300</v>
      </c>
      <c r="C376" s="2" t="s">
        <v>3</v>
      </c>
      <c r="D376" s="2">
        <v>20267.849999999999</v>
      </c>
    </row>
    <row r="377" spans="1:4" s="6" customFormat="1">
      <c r="A377" s="7">
        <v>4</v>
      </c>
      <c r="B377" s="2" t="s">
        <v>27</v>
      </c>
      <c r="C377" s="2" t="s">
        <v>4</v>
      </c>
      <c r="D377" s="2">
        <v>31072.82</v>
      </c>
    </row>
    <row r="378" spans="1:4" s="6" customFormat="1">
      <c r="A378" s="7">
        <v>5</v>
      </c>
      <c r="B378" s="2" t="s">
        <v>28</v>
      </c>
      <c r="C378" s="2" t="s">
        <v>297</v>
      </c>
      <c r="D378" s="2">
        <v>25159.46</v>
      </c>
    </row>
    <row r="379" spans="1:4" s="6" customFormat="1" ht="15" customHeight="1">
      <c r="A379" s="42" t="s">
        <v>29</v>
      </c>
      <c r="B379" s="42"/>
      <c r="C379" s="42"/>
      <c r="D379" s="42"/>
    </row>
    <row r="380" spans="1:4" s="6" customFormat="1">
      <c r="A380" s="7">
        <v>1</v>
      </c>
      <c r="B380" s="2" t="s">
        <v>30</v>
      </c>
      <c r="C380" s="2" t="s">
        <v>2</v>
      </c>
      <c r="D380" s="2">
        <v>62973.88</v>
      </c>
    </row>
    <row r="381" spans="1:4" s="6" customFormat="1">
      <c r="A381" s="7">
        <v>2</v>
      </c>
      <c r="B381" s="2" t="s">
        <v>31</v>
      </c>
      <c r="C381" s="2" t="s">
        <v>3</v>
      </c>
      <c r="D381" s="2">
        <v>38868.239999999998</v>
      </c>
    </row>
    <row r="382" spans="1:4" s="6" customFormat="1">
      <c r="A382" s="7">
        <v>3</v>
      </c>
      <c r="B382" s="2" t="s">
        <v>32</v>
      </c>
      <c r="C382" s="2" t="s">
        <v>3</v>
      </c>
      <c r="D382" s="2">
        <v>49352.53</v>
      </c>
    </row>
    <row r="383" spans="1:4" s="6" customFormat="1">
      <c r="A383" s="7">
        <v>4</v>
      </c>
      <c r="B383" s="2" t="s">
        <v>332</v>
      </c>
      <c r="C383" s="2" t="s">
        <v>4</v>
      </c>
      <c r="D383" s="2">
        <v>32976.32</v>
      </c>
    </row>
    <row r="384" spans="1:4" s="6" customFormat="1">
      <c r="A384" s="7">
        <v>5</v>
      </c>
      <c r="B384" s="2" t="s">
        <v>333</v>
      </c>
      <c r="C384" s="2" t="s">
        <v>4</v>
      </c>
      <c r="D384" s="2">
        <v>29024.15</v>
      </c>
    </row>
  </sheetData>
  <autoFilter ref="A8:AMB384"/>
  <mergeCells count="75">
    <mergeCell ref="A54:D54"/>
    <mergeCell ref="A63:D63"/>
    <mergeCell ref="A31:D31"/>
    <mergeCell ref="A34:D34"/>
    <mergeCell ref="A39:D39"/>
    <mergeCell ref="A44:D44"/>
    <mergeCell ref="A49:D49"/>
    <mergeCell ref="A59:D59"/>
    <mergeCell ref="A309:D309"/>
    <mergeCell ref="A303:D303"/>
    <mergeCell ref="A373:D373"/>
    <mergeCell ref="A379:D379"/>
    <mergeCell ref="A203:D203"/>
    <mergeCell ref="A211:D211"/>
    <mergeCell ref="A216:D216"/>
    <mergeCell ref="A294:D294"/>
    <mergeCell ref="A288:D288"/>
    <mergeCell ref="A282:D282"/>
    <mergeCell ref="A276:D276"/>
    <mergeCell ref="A271:D271"/>
    <mergeCell ref="A2:D2"/>
    <mergeCell ref="A363:D363"/>
    <mergeCell ref="A355:D355"/>
    <mergeCell ref="A346:D346"/>
    <mergeCell ref="A222:D222"/>
    <mergeCell ref="A230:D230"/>
    <mergeCell ref="A264:D264"/>
    <mergeCell ref="A259:D259"/>
    <mergeCell ref="A253:D253"/>
    <mergeCell ref="A242:D242"/>
    <mergeCell ref="A236:D236"/>
    <mergeCell ref="A89:D89"/>
    <mergeCell ref="A341:D341"/>
    <mergeCell ref="A327:D327"/>
    <mergeCell ref="A321:D321"/>
    <mergeCell ref="A314:D314"/>
    <mergeCell ref="A167:D167"/>
    <mergeCell ref="A171:D171"/>
    <mergeCell ref="A177:D177"/>
    <mergeCell ref="A191:D191"/>
    <mergeCell ref="A197:D197"/>
    <mergeCell ref="A186:D186"/>
    <mergeCell ref="A9:D9"/>
    <mergeCell ref="A14:D14"/>
    <mergeCell ref="A18:D18"/>
    <mergeCell ref="A21:D21"/>
    <mergeCell ref="A26:D26"/>
    <mergeCell ref="A68:D68"/>
    <mergeCell ref="A73:D73"/>
    <mergeCell ref="A76:D76"/>
    <mergeCell ref="A81:D81"/>
    <mergeCell ref="A86:D86"/>
    <mergeCell ref="A126:D126"/>
    <mergeCell ref="A93:D93"/>
    <mergeCell ref="A97:D97"/>
    <mergeCell ref="A100:D100"/>
    <mergeCell ref="A103:D103"/>
    <mergeCell ref="A108:D108"/>
    <mergeCell ref="A114:D114"/>
    <mergeCell ref="A152:D152"/>
    <mergeCell ref="A157:D157"/>
    <mergeCell ref="A161:D161"/>
    <mergeCell ref="A3:D3"/>
    <mergeCell ref="A4:D4"/>
    <mergeCell ref="A5:D5"/>
    <mergeCell ref="A6:D6"/>
    <mergeCell ref="A130:D130"/>
    <mergeCell ref="A133:D133"/>
    <mergeCell ref="A136:D136"/>
    <mergeCell ref="A142:D142"/>
    <mergeCell ref="A145:D145"/>
    <mergeCell ref="A111:D111"/>
    <mergeCell ref="A117:D117"/>
    <mergeCell ref="A120:D120"/>
    <mergeCell ref="A123:D123"/>
  </mergeCells>
  <pageMargins left="0.98425196850393704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все</vt:lpstr>
      <vt:lpstr>все!Заголовки_для_печати</vt:lpstr>
      <vt:lpstr>все!Область_печати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2021-06-04T12:45:07Z</dcterms:modified>
</cp:coreProperties>
</file>