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все" sheetId="7" r:id="rId1"/>
  </sheets>
  <definedNames>
    <definedName name="_xlnm._FilterDatabase" localSheetId="0" hidden="1">все!$A$8:$AMB$400</definedName>
    <definedName name="_xlnm.Print_Titles" localSheetId="0">все!$8:$8</definedName>
    <definedName name="_xlnm.Print_Area" localSheetId="0">все!$A$1:$D$400</definedName>
  </definedNames>
  <calcPr calcId="162913" iterate="1"/>
</workbook>
</file>

<file path=xl/calcChain.xml><?xml version="1.0" encoding="utf-8"?>
<calcChain xmlns="http://schemas.openxmlformats.org/spreadsheetml/2006/main">
  <c r="D247" i="7" l="1"/>
  <c r="D246" i="7"/>
  <c r="D245" i="7"/>
  <c r="D244" i="7"/>
  <c r="D243" i="7"/>
  <c r="D255" i="7"/>
  <c r="D254" i="7"/>
  <c r="D253" i="7"/>
  <c r="D252" i="7"/>
  <c r="D251" i="7"/>
  <c r="D250" i="7"/>
  <c r="D249" i="7"/>
  <c r="D288" i="7"/>
  <c r="D287" i="7"/>
  <c r="D286" i="7"/>
  <c r="D285" i="7"/>
  <c r="D284" i="7"/>
  <c r="D283" i="7"/>
  <c r="D37" i="7"/>
  <c r="D36" i="7"/>
  <c r="D35" i="7"/>
  <c r="D34" i="7"/>
  <c r="D169" i="7"/>
  <c r="D168" i="7"/>
  <c r="D167" i="7"/>
  <c r="D175" i="7"/>
  <c r="D174" i="7"/>
  <c r="D173" i="7"/>
  <c r="D172" i="7"/>
  <c r="D171" i="7"/>
  <c r="D75" i="7" l="1"/>
  <c r="D74" i="7"/>
  <c r="D73" i="7"/>
  <c r="D72" i="7"/>
  <c r="D342" i="7"/>
  <c r="D341" i="7"/>
  <c r="D340" i="7"/>
  <c r="D339" i="7"/>
  <c r="D348" i="7"/>
  <c r="D347" i="7"/>
  <c r="D346" i="7"/>
  <c r="D345" i="7"/>
  <c r="D344" i="7"/>
  <c r="D325" i="7"/>
  <c r="D324" i="7"/>
  <c r="D323" i="7"/>
  <c r="D322" i="7"/>
  <c r="D321" i="7"/>
  <c r="D320" i="7"/>
  <c r="D319" i="7"/>
  <c r="D318" i="7"/>
  <c r="D317" i="7"/>
  <c r="D316" i="7"/>
  <c r="D315" i="7"/>
</calcChain>
</file>

<file path=xl/sharedStrings.xml><?xml version="1.0" encoding="utf-8"?>
<sst xmlns="http://schemas.openxmlformats.org/spreadsheetml/2006/main" count="721" uniqueCount="425">
  <si>
    <t>ФИО работника</t>
  </si>
  <si>
    <t>Должность</t>
  </si>
  <si>
    <t>Директор (Заведующая)</t>
  </si>
  <si>
    <t>Заместитель директора</t>
  </si>
  <si>
    <t>Заместитель директора по АХЧ</t>
  </si>
  <si>
    <t>Бокий С.В</t>
  </si>
  <si>
    <t>МКОУ СОШ № 5</t>
  </si>
  <si>
    <t>МБДОУ детский сад № 7 "Ивушка"</t>
  </si>
  <si>
    <t>МКДОУ д/с №22 "Улыбка"</t>
  </si>
  <si>
    <t>Кропачева А.А.</t>
  </si>
  <si>
    <t>Дмитриева Е.Г.</t>
  </si>
  <si>
    <t>МБДОУ детский сад № 18 "Родничок" с. Левокумка</t>
  </si>
  <si>
    <t>МКОУ ООШ № 25 п. Бородыновка</t>
  </si>
  <si>
    <t>МБОУ гимназия № 103</t>
  </si>
  <si>
    <t>Агабекова Р.Г.</t>
  </si>
  <si>
    <t>Котова Р.К.</t>
  </si>
  <si>
    <t>Михеева А.Н.</t>
  </si>
  <si>
    <t>Нестерович Т.Ф.</t>
  </si>
  <si>
    <t>Шабанова Р.Г.</t>
  </si>
  <si>
    <t>Русскина Е.Ю.</t>
  </si>
  <si>
    <t>Дятлова Т.В.</t>
  </si>
  <si>
    <t>МБДОУ №5 Дельфиненок</t>
  </si>
  <si>
    <t>Остапенко Н.А.</t>
  </si>
  <si>
    <t>МБУ ДО ЦДОД</t>
  </si>
  <si>
    <t>Сильченко А.Н.</t>
  </si>
  <si>
    <t>Клешнина Н.В.</t>
  </si>
  <si>
    <t>Горкавенко Н.В.</t>
  </si>
  <si>
    <t>МКУ ДО ДДТ</t>
  </si>
  <si>
    <t>Петрич О.И.</t>
  </si>
  <si>
    <t>Лебедева С.М.</t>
  </si>
  <si>
    <t>Ечевская И.А.</t>
  </si>
  <si>
    <t>Крохмаль Л.В.</t>
  </si>
  <si>
    <t>Анкудинова Т.С.</t>
  </si>
  <si>
    <t>МБОУ СОШ №111</t>
  </si>
  <si>
    <t>Директор</t>
  </si>
  <si>
    <t>Чумакова Н.В.</t>
  </si>
  <si>
    <t>Заместитель директора по УВР</t>
  </si>
  <si>
    <t>Дронов Д.Н.</t>
  </si>
  <si>
    <t>Заместитель директора по ВР</t>
  </si>
  <si>
    <t>Малыхина М.В.</t>
  </si>
  <si>
    <t>Мясникова Е.В.</t>
  </si>
  <si>
    <t>Саркисова Е.А.</t>
  </si>
  <si>
    <t>МКДОУ детский сад  № 27  с.Дунаевка</t>
  </si>
  <si>
    <t>МКОУ СОШ №8 с.Ульяновка</t>
  </si>
  <si>
    <t>МКОУ СОШ № 6 г. Минеральные Воды</t>
  </si>
  <si>
    <t>Горланова И.В.</t>
  </si>
  <si>
    <t>Худженчена И.В.</t>
  </si>
  <si>
    <t>МКДОУ детский сад №10 «Солнышко»</t>
  </si>
  <si>
    <t>МКОУ СОШ №17 с. Сунжа</t>
  </si>
  <si>
    <t>МКОУ ООШ № 12 п.Ленинский</t>
  </si>
  <si>
    <t>Абакумова Н.А</t>
  </si>
  <si>
    <t>МБДОУ детский сад № 19 "Колобок"</t>
  </si>
  <si>
    <t>Косенко Л.Х.</t>
  </si>
  <si>
    <t>Падалко Л.М.</t>
  </si>
  <si>
    <t>Басманова С.И.</t>
  </si>
  <si>
    <t>МКДОУ детский сад № 62 "Звездочка"</t>
  </si>
  <si>
    <t>Шапкунова О.Н.</t>
  </si>
  <si>
    <t>МКОУ СОШ № 10 х. Перевальный</t>
  </si>
  <si>
    <t>Кокозова А.А.</t>
  </si>
  <si>
    <t xml:space="preserve">Директор </t>
  </si>
  <si>
    <t>Асанова А.А.</t>
  </si>
  <si>
    <t>Цепа Н.Я.</t>
  </si>
  <si>
    <t>Дьяченко О.Ю.</t>
  </si>
  <si>
    <t>Щурова Е.В.</t>
  </si>
  <si>
    <t>Михайленко Н.В.</t>
  </si>
  <si>
    <t>МКДОУ детский сад № 4 "Светлячок"</t>
  </si>
  <si>
    <t>МКОУ СОШ № 9 с. Розовка</t>
  </si>
  <si>
    <t>Сарафанников А.В.</t>
  </si>
  <si>
    <t>Марьина С.П.</t>
  </si>
  <si>
    <t>Чернышева И.В.</t>
  </si>
  <si>
    <t>Саева Л.А.</t>
  </si>
  <si>
    <t>Омарова Б.Я.</t>
  </si>
  <si>
    <t>МКДОУ детский сад  № 26 "Ласточка"</t>
  </si>
  <si>
    <t>Коньякова В.В.</t>
  </si>
  <si>
    <t>Емельянова Н.А.</t>
  </si>
  <si>
    <t>МКДОУ детский сад № 21 "Солнышко" с.Ульяновка</t>
  </si>
  <si>
    <t>Красноусова Л.Е.</t>
  </si>
  <si>
    <t>Накорякова Н.Ф.</t>
  </si>
  <si>
    <t>МКДОУ детский сад №20 «Теремок» х.Перевальный</t>
  </si>
  <si>
    <t>МБОУ СОШ № 20</t>
  </si>
  <si>
    <t>Дегтярева Н.М.</t>
  </si>
  <si>
    <t>Кищук Е.Н.</t>
  </si>
  <si>
    <t>Сайфуллина И.Л.</t>
  </si>
  <si>
    <t>Сало Е.В.</t>
  </si>
  <si>
    <t>Селютина Н.А.</t>
  </si>
  <si>
    <t>Мищенко А.А.</t>
  </si>
  <si>
    <t>Мелькова Н.П.</t>
  </si>
  <si>
    <t>Зекашева М.Х.</t>
  </si>
  <si>
    <t>МБОУ СОШ №1 г.Минеральные Воды</t>
  </si>
  <si>
    <t>Юденко Т.А.</t>
  </si>
  <si>
    <t>Моторнова Т.В.</t>
  </si>
  <si>
    <t>МБОУ СОШ 7 г. Минеральные Воды</t>
  </si>
  <si>
    <t>Устинова И.В.</t>
  </si>
  <si>
    <t>Шевелева Н.В.</t>
  </si>
  <si>
    <t>Скобцова А.В</t>
  </si>
  <si>
    <t>Кудаева М.А.</t>
  </si>
  <si>
    <t>Дейлик И.В.</t>
  </si>
  <si>
    <t>МБОУ лицей № 104, г. Минеральные Воды</t>
  </si>
  <si>
    <t>Андриенко Н.А.</t>
  </si>
  <si>
    <t>Кайзер Л.Э.</t>
  </si>
  <si>
    <t>Погорелова А.А.</t>
  </si>
  <si>
    <t>Спинко О. П.</t>
  </si>
  <si>
    <t>Денисова Т.В.</t>
  </si>
  <si>
    <t>МБОУ СОШ № 7 с. Марьины Колодцы</t>
  </si>
  <si>
    <t>Болгарева Е.П.</t>
  </si>
  <si>
    <t>Бурлуцкая Н.Ю.</t>
  </si>
  <si>
    <t>Заместитель директора по УР</t>
  </si>
  <si>
    <t>Савицкая Е.П.</t>
  </si>
  <si>
    <t>Смекалова И.М.</t>
  </si>
  <si>
    <t>Горбачева О.М.</t>
  </si>
  <si>
    <t>Ершова Н.О.</t>
  </si>
  <si>
    <t>Павлова Н.Л.</t>
  </si>
  <si>
    <t>Гребенюк Т.В.</t>
  </si>
  <si>
    <t>МКОУ СОШ № 6 с.Нагутское</t>
  </si>
  <si>
    <t>МБДОУ № 198 "Белоснежка"</t>
  </si>
  <si>
    <t>Заместитель заведующей по УВР</t>
  </si>
  <si>
    <t>МБОУ СОШ № 5 с.Прикумское</t>
  </si>
  <si>
    <t>МБДОУ детский сад № 16 «Красная шапочка»</t>
  </si>
  <si>
    <t>МКДОУ детский сад №103 "Чебурашка"</t>
  </si>
  <si>
    <t>Манченко Г.В.</t>
  </si>
  <si>
    <t>Веренкова Е.А.</t>
  </si>
  <si>
    <t>МБДОУ д/с № 9 "Лесная сказка"</t>
  </si>
  <si>
    <t>Баранова Л. И.</t>
  </si>
  <si>
    <t>Коврижкина Н. В.</t>
  </si>
  <si>
    <t>МКДОУ дс № 24 "Колокольчик"</t>
  </si>
  <si>
    <t>МБОУ СОШ № 3 с. Гражданское</t>
  </si>
  <si>
    <t>Вербицкий Г.Н.</t>
  </si>
  <si>
    <t>Колодяжная Н.Н.</t>
  </si>
  <si>
    <t>МБОУ СОШ № 1 с. Канглы</t>
  </si>
  <si>
    <t>Ахметова А.А.</t>
  </si>
  <si>
    <t>Маликова А.К.</t>
  </si>
  <si>
    <t>Шешенова А.Т.</t>
  </si>
  <si>
    <t>Байрамакаева БМ.</t>
  </si>
  <si>
    <t>МБОУ СОШ 11</t>
  </si>
  <si>
    <t>Переяслова Т.И.</t>
  </si>
  <si>
    <t>Кажанова О.В.</t>
  </si>
  <si>
    <t>МБОУ СОШ № 19 с.Побегайловка</t>
  </si>
  <si>
    <t>МКОУ СОШ № 15 х. Садовый</t>
  </si>
  <si>
    <t>Антощук Л.В.</t>
  </si>
  <si>
    <t>Кулябо В.И.</t>
  </si>
  <si>
    <t>Колесникова С.Н.</t>
  </si>
  <si>
    <t>МКДОУ детский сад №32 "Золотой ключик" с.Розовка</t>
  </si>
  <si>
    <t>Машало О.В.</t>
  </si>
  <si>
    <t>МБОУ СОШ №8 с.Левокумка</t>
  </si>
  <si>
    <t>Долгова О.А,</t>
  </si>
  <si>
    <t>Ребикова Т.Н.</t>
  </si>
  <si>
    <t>Сердюкова Э.Г.</t>
  </si>
  <si>
    <t>Зеленская С.В.</t>
  </si>
  <si>
    <t>Тихомирова М.В.</t>
  </si>
  <si>
    <t>МБДОУ детский сад №1 "Аленький цветочек"</t>
  </si>
  <si>
    <t>Злобина Г.Н.</t>
  </si>
  <si>
    <t>Лисейкина И.В.</t>
  </si>
  <si>
    <t>Кулинич Н.П.</t>
  </si>
  <si>
    <t>МБДОУ детский сад № 3 "Тополек"</t>
  </si>
  <si>
    <t>МБДОУ д/с №8 "Сказка"</t>
  </si>
  <si>
    <t>МБДОУ детский сад №30 "Солнышко"</t>
  </si>
  <si>
    <t>Савинцева Е.В.</t>
  </si>
  <si>
    <t>Сотникова Т.Н.</t>
  </si>
  <si>
    <t>Панченко А.Н.</t>
  </si>
  <si>
    <t>Ваисова Ф.А.</t>
  </si>
  <si>
    <t>Дарманова Л.А.</t>
  </si>
  <si>
    <t>МКДОУ д/с №4 Саьвле</t>
  </si>
  <si>
    <t>МКДОУ детский сад № 28 "Теремок" с.Нагутское</t>
  </si>
  <si>
    <t>МКДОУ детский сад № 23 "Антошка"</t>
  </si>
  <si>
    <t>Севостьянова С.Н.</t>
  </si>
  <si>
    <t>Кощавцева Т.С.</t>
  </si>
  <si>
    <t>Детский сад №17 "Ягодка" х.Садовый</t>
  </si>
  <si>
    <r>
      <t>Директор (</t>
    </r>
    <r>
      <rPr>
        <b/>
        <sz val="11"/>
        <color theme="1"/>
        <rFont val="Times New Roman"/>
        <family val="1"/>
        <charset val="204"/>
      </rPr>
      <t>Заведующая</t>
    </r>
    <r>
      <rPr>
        <sz val="11"/>
        <color theme="1"/>
        <rFont val="Times New Roman"/>
        <family val="1"/>
        <charset val="204"/>
      </rPr>
      <t>)</t>
    </r>
  </si>
  <si>
    <t>МКДОУ детский сад № 13 "Журавушка"</t>
  </si>
  <si>
    <t>Веревкина И.В.</t>
  </si>
  <si>
    <t>Андрющенко Т.П.</t>
  </si>
  <si>
    <t>Пятачкова Н.В.</t>
  </si>
  <si>
    <t>Степанова Е.В.</t>
  </si>
  <si>
    <t>МКОУ СОШ № 4 с.Нижняя Александровка</t>
  </si>
  <si>
    <t>Григорьян А.В.</t>
  </si>
  <si>
    <t>Заместитель директора по Ур</t>
  </si>
  <si>
    <t>Евдокименко Е.В.</t>
  </si>
  <si>
    <t>Боженко С.В.</t>
  </si>
  <si>
    <t>МБОУ лицей №3 г. Минеральные Воды</t>
  </si>
  <si>
    <t>Сальникова Е.Г.</t>
  </si>
  <si>
    <t>Рыбцова Е.П.</t>
  </si>
  <si>
    <t>Девятилова К.В.</t>
  </si>
  <si>
    <t>МКДОУ детский сад №6 "Малышок"</t>
  </si>
  <si>
    <t>МКДОУ детский сад № 15 "Аистенок"</t>
  </si>
  <si>
    <t>Антропова Е.В.</t>
  </si>
  <si>
    <t>Васюкова Е.В.</t>
  </si>
  <si>
    <t>Нарыжная Т.В.</t>
  </si>
  <si>
    <t>Павленко Т.В.</t>
  </si>
  <si>
    <t>МБДОУ детский сад № 14 "Олененок"</t>
  </si>
  <si>
    <t>Проданова Е.Н.</t>
  </si>
  <si>
    <t>Кулова М.В.</t>
  </si>
  <si>
    <t>МКОУ СОШ №18 п.Загорский</t>
  </si>
  <si>
    <t>МКОУ СОШ № 4 пос. Анджиевский</t>
  </si>
  <si>
    <t>Зимовейская Н.П</t>
  </si>
  <si>
    <t>Борисенко С.В.</t>
  </si>
  <si>
    <t>Бунина М.А.</t>
  </si>
  <si>
    <t>Колесникова Е.Н.</t>
  </si>
  <si>
    <t>Горжуенко В.И.</t>
  </si>
  <si>
    <t>МКОУ Гимназия № 2</t>
  </si>
  <si>
    <t>№ п/п</t>
  </si>
  <si>
    <t>Булавинова С.Л.</t>
  </si>
  <si>
    <t>Ананян Н.Г.</t>
  </si>
  <si>
    <t>МКОУ СОШ № 2 с.Греческое</t>
  </si>
  <si>
    <t>Желагина Е.Н.</t>
  </si>
  <si>
    <t>Чикаленко И.В.</t>
  </si>
  <si>
    <t>Горбатенко В.М.</t>
  </si>
  <si>
    <t xml:space="preserve">Заведующая </t>
  </si>
  <si>
    <t>МКОУ СОШ № 14 х.Красный Пахарь</t>
  </si>
  <si>
    <t>ИНФОРМАЦИЯ</t>
  </si>
  <si>
    <t>о среднемесячной заработной плате</t>
  </si>
  <si>
    <t xml:space="preserve">образовательных учреждений </t>
  </si>
  <si>
    <t>МКДОУ детский сад № 11 "Золотая рыбка" г. Минеральные Воды</t>
  </si>
  <si>
    <t>МКДОУ детский сад     № 15 "Колосок" с. Нижняя Александровка</t>
  </si>
  <si>
    <t>МКДОУ детский сад   № 31 "Алёнушка" с.Марьины Колодцы</t>
  </si>
  <si>
    <t>МКДОУ детский сад  № 33 "Радуга"</t>
  </si>
  <si>
    <t>МКДОУ детский сад № 73 "Искорка"</t>
  </si>
  <si>
    <t>МКДОУ детский сад № 95 "Ласточка"</t>
  </si>
  <si>
    <t>Журавлева О. И.</t>
  </si>
  <si>
    <t>Коркмазова И.И.</t>
  </si>
  <si>
    <t>Сивиринова А.В.</t>
  </si>
  <si>
    <t>Рязанцева Е. Г.</t>
  </si>
  <si>
    <t>Трубицына Е. И.</t>
  </si>
  <si>
    <t>Мицай И. А.</t>
  </si>
  <si>
    <t>Новомлинская Н. Ю.</t>
  </si>
  <si>
    <t>Узденова Н. М.</t>
  </si>
  <si>
    <t>Павлова И. В.</t>
  </si>
  <si>
    <t>Ломачинская Ж.Б.</t>
  </si>
  <si>
    <t>.Григорьева Т.М</t>
  </si>
  <si>
    <t>Гринченко В. А.</t>
  </si>
  <si>
    <t>Коваль Т. В.</t>
  </si>
  <si>
    <t>Горохова А. В.</t>
  </si>
  <si>
    <t>Кателевская Р. А.</t>
  </si>
  <si>
    <t>Бенько С. М.</t>
  </si>
  <si>
    <t>Кудинова В. В.</t>
  </si>
  <si>
    <t>Остащенко П. И.</t>
  </si>
  <si>
    <t>Медведевская Е. В.</t>
  </si>
  <si>
    <t>Неткачева Н. Т.</t>
  </si>
  <si>
    <t>Белякова Т. М.</t>
  </si>
  <si>
    <t>Дехтярева С. Н.</t>
  </si>
  <si>
    <t>Кузьменко Е. А.</t>
  </si>
  <si>
    <t>Ураева И. В.</t>
  </si>
  <si>
    <t>Колесникова А.А.</t>
  </si>
  <si>
    <t>Белоконь И. Я.</t>
  </si>
  <si>
    <t>Козина Е. И.</t>
  </si>
  <si>
    <t>Николаев А. В.</t>
  </si>
  <si>
    <t>Дейнека Е. А.</t>
  </si>
  <si>
    <t>Григорян К. Г.</t>
  </si>
  <si>
    <t>Водкина Н. В.</t>
  </si>
  <si>
    <t>Сухорукова И. В.</t>
  </si>
  <si>
    <t>Димченко И.М.</t>
  </si>
  <si>
    <t>Григорьян В. В.</t>
  </si>
  <si>
    <t>Бут И. В.</t>
  </si>
  <si>
    <t>Колбаса Л. Б.</t>
  </si>
  <si>
    <t>Акопян Р. М.</t>
  </si>
  <si>
    <t>Архипенко Е. В.</t>
  </si>
  <si>
    <t>Саатова Е. А.</t>
  </si>
  <si>
    <t>Басова С. Н.</t>
  </si>
  <si>
    <t>Абакарова Г. А.</t>
  </si>
  <si>
    <t>Горностаева О. В.</t>
  </si>
  <si>
    <t>Каунова Е.В.</t>
  </si>
  <si>
    <t>Сичинава Н. Ю.</t>
  </si>
  <si>
    <t>Юденко Т. А.</t>
  </si>
  <si>
    <t>Зыза Н. Э.</t>
  </si>
  <si>
    <t>Зорина С. А.</t>
  </si>
  <si>
    <t>Машко Е. А.</t>
  </si>
  <si>
    <t>Бутенкова И. В.</t>
  </si>
  <si>
    <t>Цуканова Т.М.</t>
  </si>
  <si>
    <t>МКДОУ детский сад № 25 "Ручеёк"</t>
  </si>
  <si>
    <t>Напханюк Лариса Александровна</t>
  </si>
  <si>
    <t>Багдасарова Галина Сергеевна</t>
  </si>
  <si>
    <t>МКДОУ детский сад № 12 "Аленушка"</t>
  </si>
  <si>
    <t>Заместитель директора по ФЭВ</t>
  </si>
  <si>
    <t>Заместителль по ФЭВ</t>
  </si>
  <si>
    <t xml:space="preserve">Заместителль по ФЭВ </t>
  </si>
  <si>
    <t>Гетманская С.А.</t>
  </si>
  <si>
    <t>Базильский К.В.</t>
  </si>
  <si>
    <t>Параскевич П.Г.</t>
  </si>
  <si>
    <t>Князева О.П.</t>
  </si>
  <si>
    <t>Магомедова П.А.</t>
  </si>
  <si>
    <t>Лебедева Т.М.</t>
  </si>
  <si>
    <t>Салова А.В.</t>
  </si>
  <si>
    <t>Ханина Н.В.</t>
  </si>
  <si>
    <t>Кобзева Ж.Н.</t>
  </si>
  <si>
    <t>Грачев Ю.Г.</t>
  </si>
  <si>
    <t>Тучков С.П.</t>
  </si>
  <si>
    <t>Никитенко Ю.А.</t>
  </si>
  <si>
    <t>Камша О.В.</t>
  </si>
  <si>
    <t>Небораченко Л.Н.</t>
  </si>
  <si>
    <t>Мясоедов В.А.</t>
  </si>
  <si>
    <t>Казакова Е.П.</t>
  </si>
  <si>
    <t>Заведующий хозяйством</t>
  </si>
  <si>
    <t>Розмерица С.А.</t>
  </si>
  <si>
    <t>Малушко Е.И</t>
  </si>
  <si>
    <t>Заведующая</t>
  </si>
  <si>
    <t>Супрунова Л.В.</t>
  </si>
  <si>
    <t>Заместитель по ФЭВ</t>
  </si>
  <si>
    <t>Шпичка К.К</t>
  </si>
  <si>
    <t>Колиева О.Н.</t>
  </si>
  <si>
    <t>Исмаилова Ф.Ю.</t>
  </si>
  <si>
    <t>Затонская Г.И., Еремина А.Ю.</t>
  </si>
  <si>
    <t>Разинькова М.С.</t>
  </si>
  <si>
    <t>Годовникова Е.И.</t>
  </si>
  <si>
    <t>Глотова Ю.В.</t>
  </si>
  <si>
    <t>Есаулова Е.А.</t>
  </si>
  <si>
    <t>Гриневская Е.А.</t>
  </si>
  <si>
    <t>Кулицкая Н.А.</t>
  </si>
  <si>
    <t>Экономист</t>
  </si>
  <si>
    <t>Деревенец Н.С.</t>
  </si>
  <si>
    <t>Кондратьева Т.П.</t>
  </si>
  <si>
    <t>Гончарова В.С.</t>
  </si>
  <si>
    <t>Заместитель по УВР</t>
  </si>
  <si>
    <t>Ткачева А.С.</t>
  </si>
  <si>
    <t>Заместитель по АХЧ</t>
  </si>
  <si>
    <t>Колесникова И.В./Подирягина Е.А.</t>
  </si>
  <si>
    <t>Бутова Н. В.</t>
  </si>
  <si>
    <t>Галилова Виктория Александровна</t>
  </si>
  <si>
    <t>Болгарева Е.Н.</t>
  </si>
  <si>
    <t>Цэбуля Е.Г.</t>
  </si>
  <si>
    <t>Лисицина М.А</t>
  </si>
  <si>
    <t>Ильина С.Л.</t>
  </si>
  <si>
    <t>Сычева Н.Н.</t>
  </si>
  <si>
    <t>Олейникова Н.И.</t>
  </si>
  <si>
    <t>Зам. зав. по УВР</t>
  </si>
  <si>
    <t>Захарова М.А.</t>
  </si>
  <si>
    <t>Дука М.В.</t>
  </si>
  <si>
    <t>Мураева И.В.</t>
  </si>
  <si>
    <t>Тимурина В.Ю.</t>
  </si>
  <si>
    <t>Гарибян А.О.</t>
  </si>
  <si>
    <t>Ларионова Л.Н.</t>
  </si>
  <si>
    <t>Ягмурова Л.С.</t>
  </si>
  <si>
    <t>Гресова Е.П.</t>
  </si>
  <si>
    <t>Сотникова А.Б.</t>
  </si>
  <si>
    <t>Якуничева О.А.</t>
  </si>
  <si>
    <t>Курпитко В.М.</t>
  </si>
  <si>
    <t>Погребняк М.Г.</t>
  </si>
  <si>
    <t>Печевская Н.С.</t>
  </si>
  <si>
    <t>Спасибина Н.А.</t>
  </si>
  <si>
    <t>Пегова Л.И.</t>
  </si>
  <si>
    <t>Котлярова О.Н.</t>
  </si>
  <si>
    <t>Лушников А. А.</t>
  </si>
  <si>
    <t>Директор школы</t>
  </si>
  <si>
    <t>Горбунова Е. С.</t>
  </si>
  <si>
    <t>Сорокина Е.Н.</t>
  </si>
  <si>
    <t>Поветкина А.В.</t>
  </si>
  <si>
    <t xml:space="preserve">Заместитель директора по АХЧ </t>
  </si>
  <si>
    <t xml:space="preserve"> Щербинина М.А.</t>
  </si>
  <si>
    <t>Пипенко О.С.</t>
  </si>
  <si>
    <t>Худикова А.С.</t>
  </si>
  <si>
    <t>Приходько Л.А.</t>
  </si>
  <si>
    <t>Доброгорская Е.Ю.</t>
  </si>
  <si>
    <t>Загалова А.И.</t>
  </si>
  <si>
    <t>Заведующая ДОУ</t>
  </si>
  <si>
    <t>Потворова Е.С.</t>
  </si>
  <si>
    <t>Заместитель заведующей по АХР</t>
  </si>
  <si>
    <t>Заместитель заведующей по ФЭВ</t>
  </si>
  <si>
    <t>Зацарина Н.В.</t>
  </si>
  <si>
    <t>Чалова А. А.</t>
  </si>
  <si>
    <t>руководителя  и заместителей</t>
  </si>
  <si>
    <t>за 2021 год</t>
  </si>
  <si>
    <t>Среднемесячная заработная плата за 2021 год</t>
  </si>
  <si>
    <t>Михайленко Т. И.</t>
  </si>
  <si>
    <t>Лаврова Е.В.</t>
  </si>
  <si>
    <t>Дряхлова Е.А.</t>
  </si>
  <si>
    <t>Сенникова И.А.</t>
  </si>
  <si>
    <t>Фитисова Т.А.</t>
  </si>
  <si>
    <t>Заместитель директора по ИТ</t>
  </si>
  <si>
    <t>Онищенко Е.Л.</t>
  </si>
  <si>
    <t>Ларина О.А.</t>
  </si>
  <si>
    <t>Короткова Т.А.</t>
  </si>
  <si>
    <t>Ромашова Н.А.</t>
  </si>
  <si>
    <t>Коротков И.С.</t>
  </si>
  <si>
    <t>Логунова М.С.</t>
  </si>
  <si>
    <t>Кирсанова Д.С.</t>
  </si>
  <si>
    <t>Бирюкова Н.Г.</t>
  </si>
  <si>
    <t>Ягубова К.С.</t>
  </si>
  <si>
    <t>Заместитель директора по ФЭВ (с сентября учитель билогии)</t>
  </si>
  <si>
    <t>Заместитель директора по ФЭВ (4мес)</t>
  </si>
  <si>
    <t>Заместитель заведующей</t>
  </si>
  <si>
    <t>Заместитель заведующей по АХЧ</t>
  </si>
  <si>
    <t>Емельяненко Н.А.</t>
  </si>
  <si>
    <t>Болотова  Е.В.</t>
  </si>
  <si>
    <t>Лазуткина О.И.</t>
  </si>
  <si>
    <t>Сычева Н.Н./Водзинская Ю. Ю.</t>
  </si>
  <si>
    <t>Якубенок В.А./Гюрджян М.А.</t>
  </si>
  <si>
    <t>Заместитель директора по АХР</t>
  </si>
  <si>
    <t>Гетманская О.Е.</t>
  </si>
  <si>
    <t>Балашова И.А.</t>
  </si>
  <si>
    <t>Гетманская О.Е./Спивак А.О.</t>
  </si>
  <si>
    <t>Цвигун О.С. ( 01.01-31.03)</t>
  </si>
  <si>
    <t>Бабикова А.И. (08.06-31.12)</t>
  </si>
  <si>
    <t>Мясоедов В.А.(январь)</t>
  </si>
  <si>
    <t>Харченко В.А.(ноябрь, декабрь)</t>
  </si>
  <si>
    <t>МБДОУ детский сад №3 "Семицветик"</t>
  </si>
  <si>
    <t>Павловская И.А.</t>
  </si>
  <si>
    <t>Жмуренко А.С.</t>
  </si>
  <si>
    <t>Рамазанова Е.Ю.</t>
  </si>
  <si>
    <t>Якуничева О.А</t>
  </si>
  <si>
    <t>Крайнюкова Н. А./Шпильман М.Л.</t>
  </si>
  <si>
    <t>Поршнева И.С.</t>
  </si>
  <si>
    <t>Заместитель директора по УР(до 01.09.2021)</t>
  </si>
  <si>
    <t>Задорожная И.В.</t>
  </si>
  <si>
    <t>Заместитель директора по УР(с 01.09.2021)</t>
  </si>
  <si>
    <t>Заместитель директора УВР</t>
  </si>
  <si>
    <t>Тюменова Д.Н.</t>
  </si>
  <si>
    <t>Гаркуша Н.А.</t>
  </si>
  <si>
    <t>Замаститель заведующей по УВР</t>
  </si>
  <si>
    <t>Колесник И.Б.</t>
  </si>
  <si>
    <t>Маринич М.С.</t>
  </si>
  <si>
    <t>Великородова Т.А./Гобекова Л.Н.</t>
  </si>
  <si>
    <t>Никитенко Ю.А. (с 15.07.2021)</t>
  </si>
  <si>
    <t>Ахмедова Т.С. (по 14.07.2021г)</t>
  </si>
  <si>
    <t>Кожевникова А.С.</t>
  </si>
  <si>
    <t>Шульгина Л.А.</t>
  </si>
  <si>
    <t>Пойдина Н.А.</t>
  </si>
  <si>
    <t>Калмыкова Е.И.</t>
  </si>
  <si>
    <t>Михайленко Т.И.</t>
  </si>
  <si>
    <t>Петровская О.А</t>
  </si>
  <si>
    <t>Атасян О.В.</t>
  </si>
  <si>
    <t>Падюкова О.В.</t>
  </si>
  <si>
    <t>Богомазова Т.Я.</t>
  </si>
  <si>
    <t>Авдюшева Л.З</t>
  </si>
  <si>
    <t>Бабицкая Е.Н.</t>
  </si>
  <si>
    <t xml:space="preserve">Колесникова Е.Н. </t>
  </si>
  <si>
    <t>Павлючкова Н.В.</t>
  </si>
  <si>
    <t>Петрова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</si>
</sst>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#,##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0" fontId="12" fillId="0" borderId="0"/>
  </cellStyleXfs>
  <cellXfs count="80">
    <xf numFmtId="0" fontId="0" fillId="0" borderId="0" xfId="0"/>
    <xf numFmtId="4" fontId="0" fillId="0" borderId="1" xfId="0" applyNumberForma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7" fillId="0" borderId="3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3" fontId="4" fillId="0" borderId="0" xfId="0" applyNumberFormat="1" applyFont="1" applyFill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4" fontId="6" fillId="0" borderId="2" xfId="2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vertical="center" wrapText="1"/>
    </xf>
    <xf numFmtId="165" fontId="7" fillId="0" borderId="3" xfId="2" applyNumberFormat="1" applyFont="1" applyFill="1" applyBorder="1" applyAlignment="1">
      <alignment vertical="center" wrapText="1"/>
    </xf>
    <xf numFmtId="3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vertical="center" wrapText="1"/>
    </xf>
    <xf numFmtId="4" fontId="4" fillId="0" borderId="8" xfId="0" applyNumberFormat="1" applyFont="1" applyBorder="1"/>
    <xf numFmtId="0" fontId="4" fillId="0" borderId="9" xfId="0" applyFont="1" applyBorder="1" applyAlignment="1">
      <alignment horizontal="left"/>
    </xf>
    <xf numFmtId="4" fontId="4" fillId="0" borderId="8" xfId="0" applyNumberFormat="1" applyFont="1" applyBorder="1" applyAlignment="1">
      <alignment wrapText="1"/>
    </xf>
    <xf numFmtId="3" fontId="3" fillId="0" borderId="8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00"/>
  <sheetViews>
    <sheetView tabSelected="1" view="pageBreakPreview" topLeftCell="A349" zoomScaleNormal="100" zoomScaleSheetLayoutView="100" workbookViewId="0">
      <selection activeCell="A380" sqref="A380:D380"/>
    </sheetView>
  </sheetViews>
  <sheetFormatPr defaultRowHeight="15" x14ac:dyDescent="0.25"/>
  <cols>
    <col min="1" max="1" width="7" style="17" customWidth="1"/>
    <col min="2" max="2" width="38.28515625" style="3" customWidth="1"/>
    <col min="3" max="3" width="37" style="3" customWidth="1"/>
    <col min="4" max="4" width="17.7109375" style="3" customWidth="1"/>
    <col min="5" max="16384" width="9.140625" style="3"/>
  </cols>
  <sheetData>
    <row r="1" spans="1:4" x14ac:dyDescent="0.25">
      <c r="B1" s="21"/>
    </row>
    <row r="2" spans="1:4" ht="18.75" x14ac:dyDescent="0.25">
      <c r="A2" s="63" t="s">
        <v>208</v>
      </c>
      <c r="B2" s="63"/>
      <c r="C2" s="63"/>
      <c r="D2" s="63"/>
    </row>
    <row r="3" spans="1:4" ht="18.75" x14ac:dyDescent="0.25">
      <c r="A3" s="63" t="s">
        <v>209</v>
      </c>
      <c r="B3" s="63"/>
      <c r="C3" s="63"/>
      <c r="D3" s="63"/>
    </row>
    <row r="4" spans="1:4" ht="18.75" x14ac:dyDescent="0.25">
      <c r="A4" s="63" t="s">
        <v>357</v>
      </c>
      <c r="B4" s="63"/>
      <c r="C4" s="63"/>
      <c r="D4" s="63"/>
    </row>
    <row r="5" spans="1:4" ht="18.75" x14ac:dyDescent="0.25">
      <c r="A5" s="63" t="s">
        <v>210</v>
      </c>
      <c r="B5" s="63"/>
      <c r="C5" s="63"/>
      <c r="D5" s="63"/>
    </row>
    <row r="6" spans="1:4" ht="18.75" x14ac:dyDescent="0.25">
      <c r="A6" s="63" t="s">
        <v>358</v>
      </c>
      <c r="B6" s="63"/>
      <c r="C6" s="63"/>
      <c r="D6" s="63"/>
    </row>
    <row r="8" spans="1:4" ht="45" x14ac:dyDescent="0.25">
      <c r="A8" s="18" t="s">
        <v>199</v>
      </c>
      <c r="B8" s="4" t="s">
        <v>0</v>
      </c>
      <c r="C8" s="5" t="s">
        <v>1</v>
      </c>
      <c r="D8" s="4" t="s">
        <v>359</v>
      </c>
    </row>
    <row r="9" spans="1:4" s="6" customFormat="1" ht="15" customHeight="1" x14ac:dyDescent="0.25">
      <c r="A9" s="52" t="s">
        <v>149</v>
      </c>
      <c r="B9" s="52"/>
      <c r="C9" s="52"/>
      <c r="D9" s="52"/>
    </row>
    <row r="10" spans="1:4" s="6" customFormat="1" x14ac:dyDescent="0.25">
      <c r="A10" s="7">
        <v>1</v>
      </c>
      <c r="B10" s="2" t="s">
        <v>150</v>
      </c>
      <c r="C10" s="2" t="s">
        <v>2</v>
      </c>
      <c r="D10" s="2">
        <v>45086.559999999998</v>
      </c>
    </row>
    <row r="11" spans="1:4" s="6" customFormat="1" x14ac:dyDescent="0.25">
      <c r="A11" s="7">
        <v>2</v>
      </c>
      <c r="B11" s="2" t="s">
        <v>151</v>
      </c>
      <c r="C11" s="2" t="s">
        <v>3</v>
      </c>
      <c r="D11" s="2">
        <v>31063.55</v>
      </c>
    </row>
    <row r="12" spans="1:4" s="6" customFormat="1" x14ac:dyDescent="0.25">
      <c r="A12" s="7">
        <v>3</v>
      </c>
      <c r="B12" s="2" t="s">
        <v>302</v>
      </c>
      <c r="C12" s="2" t="s">
        <v>4</v>
      </c>
      <c r="D12" s="2">
        <v>28094.74</v>
      </c>
    </row>
    <row r="13" spans="1:4" s="6" customFormat="1" x14ac:dyDescent="0.25">
      <c r="A13" s="7">
        <v>4</v>
      </c>
      <c r="B13" s="2" t="s">
        <v>152</v>
      </c>
      <c r="C13" s="2" t="s">
        <v>272</v>
      </c>
      <c r="D13" s="2">
        <v>26828.68</v>
      </c>
    </row>
    <row r="14" spans="1:4" s="6" customFormat="1" ht="15" customHeight="1" x14ac:dyDescent="0.25">
      <c r="A14" s="52" t="s">
        <v>153</v>
      </c>
      <c r="B14" s="52"/>
      <c r="C14" s="52"/>
      <c r="D14" s="52"/>
    </row>
    <row r="15" spans="1:4" s="6" customFormat="1" x14ac:dyDescent="0.25">
      <c r="A15" s="39">
        <v>1</v>
      </c>
      <c r="B15" s="40" t="s">
        <v>203</v>
      </c>
      <c r="C15" s="40" t="s">
        <v>2</v>
      </c>
      <c r="D15" s="40">
        <v>37931.5</v>
      </c>
    </row>
    <row r="16" spans="1:4" s="6" customFormat="1" x14ac:dyDescent="0.25">
      <c r="A16" s="39">
        <v>2</v>
      </c>
      <c r="B16" s="40" t="s">
        <v>204</v>
      </c>
      <c r="C16" s="2" t="s">
        <v>272</v>
      </c>
      <c r="D16" s="40">
        <v>25215.02</v>
      </c>
    </row>
    <row r="17" spans="1:4" s="6" customFormat="1" x14ac:dyDescent="0.25">
      <c r="A17" s="39">
        <v>3</v>
      </c>
      <c r="B17" s="40" t="s">
        <v>205</v>
      </c>
      <c r="C17" s="40" t="s">
        <v>4</v>
      </c>
      <c r="D17" s="40">
        <v>37931.5</v>
      </c>
    </row>
    <row r="18" spans="1:4" s="6" customFormat="1" x14ac:dyDescent="0.25">
      <c r="A18" s="70" t="s">
        <v>392</v>
      </c>
      <c r="B18" s="70"/>
      <c r="C18" s="70"/>
      <c r="D18" s="70"/>
    </row>
    <row r="19" spans="1:4" s="6" customFormat="1" x14ac:dyDescent="0.25">
      <c r="A19" s="39">
        <v>1</v>
      </c>
      <c r="B19" s="40" t="s">
        <v>393</v>
      </c>
      <c r="C19" s="40" t="s">
        <v>2</v>
      </c>
      <c r="D19" s="40">
        <v>33539.53</v>
      </c>
    </row>
    <row r="20" spans="1:4" s="6" customFormat="1" x14ac:dyDescent="0.25">
      <c r="A20" s="39">
        <v>2</v>
      </c>
      <c r="B20" s="40" t="s">
        <v>394</v>
      </c>
      <c r="C20" s="40" t="s">
        <v>378</v>
      </c>
      <c r="D20" s="40">
        <v>29788.02</v>
      </c>
    </row>
    <row r="21" spans="1:4" s="6" customFormat="1" x14ac:dyDescent="0.25">
      <c r="A21" s="39">
        <v>3</v>
      </c>
      <c r="B21" s="40" t="s">
        <v>320</v>
      </c>
      <c r="C21" s="40" t="s">
        <v>36</v>
      </c>
      <c r="D21" s="40">
        <v>33750.92</v>
      </c>
    </row>
    <row r="22" spans="1:4" s="6" customFormat="1" x14ac:dyDescent="0.25">
      <c r="A22" s="39">
        <v>4</v>
      </c>
      <c r="B22" s="40" t="s">
        <v>395</v>
      </c>
      <c r="C22" s="40" t="s">
        <v>295</v>
      </c>
      <c r="D22" s="40">
        <v>17624</v>
      </c>
    </row>
    <row r="23" spans="1:4" s="6" customFormat="1" x14ac:dyDescent="0.25">
      <c r="A23" s="39">
        <v>5</v>
      </c>
      <c r="B23" s="40" t="s">
        <v>396</v>
      </c>
      <c r="C23" s="40" t="s">
        <v>295</v>
      </c>
      <c r="D23" s="40">
        <v>8812</v>
      </c>
    </row>
    <row r="24" spans="1:4" s="6" customFormat="1" x14ac:dyDescent="0.25">
      <c r="A24" s="39">
        <v>6</v>
      </c>
      <c r="B24" s="40" t="s">
        <v>158</v>
      </c>
      <c r="C24" s="40" t="s">
        <v>295</v>
      </c>
      <c r="D24" s="40">
        <v>23292.67</v>
      </c>
    </row>
    <row r="25" spans="1:4" s="6" customFormat="1" ht="15" customHeight="1" x14ac:dyDescent="0.25">
      <c r="A25" s="52" t="s">
        <v>161</v>
      </c>
      <c r="B25" s="52"/>
      <c r="C25" s="52"/>
      <c r="D25" s="52"/>
    </row>
    <row r="26" spans="1:4" s="6" customFormat="1" x14ac:dyDescent="0.25">
      <c r="A26" s="7">
        <v>1</v>
      </c>
      <c r="B26" s="2" t="s">
        <v>159</v>
      </c>
      <c r="C26" s="2" t="s">
        <v>2</v>
      </c>
      <c r="D26" s="2">
        <v>43383.26</v>
      </c>
    </row>
    <row r="27" spans="1:4" s="6" customFormat="1" x14ac:dyDescent="0.25">
      <c r="A27" s="7">
        <v>2</v>
      </c>
      <c r="B27" s="2" t="s">
        <v>160</v>
      </c>
      <c r="C27" s="2" t="s">
        <v>272</v>
      </c>
      <c r="D27" s="2">
        <v>22637.79</v>
      </c>
    </row>
    <row r="28" spans="1:4" s="6" customFormat="1" ht="15" customHeight="1" x14ac:dyDescent="0.25">
      <c r="A28" s="52" t="s">
        <v>65</v>
      </c>
      <c r="B28" s="52"/>
      <c r="C28" s="52"/>
      <c r="D28" s="52"/>
    </row>
    <row r="29" spans="1:4" s="6" customFormat="1" x14ac:dyDescent="0.25">
      <c r="A29" s="7">
        <v>1</v>
      </c>
      <c r="B29" s="2" t="s">
        <v>64</v>
      </c>
      <c r="C29" s="2" t="s">
        <v>2</v>
      </c>
      <c r="D29" s="2">
        <v>34682.33</v>
      </c>
    </row>
    <row r="30" spans="1:4" s="6" customFormat="1" x14ac:dyDescent="0.25">
      <c r="A30" s="7">
        <v>2</v>
      </c>
      <c r="B30" s="2" t="s">
        <v>309</v>
      </c>
      <c r="C30" s="2" t="s">
        <v>310</v>
      </c>
      <c r="D30" s="2">
        <v>34137.160000000003</v>
      </c>
    </row>
    <row r="31" spans="1:4" s="6" customFormat="1" x14ac:dyDescent="0.25">
      <c r="A31" s="7">
        <v>3</v>
      </c>
      <c r="B31" s="2" t="s">
        <v>311</v>
      </c>
      <c r="C31" s="2" t="s">
        <v>312</v>
      </c>
      <c r="D31" s="2">
        <v>29926.58</v>
      </c>
    </row>
    <row r="32" spans="1:4" s="6" customFormat="1" x14ac:dyDescent="0.25">
      <c r="A32" s="7">
        <v>4</v>
      </c>
      <c r="B32" s="2" t="s">
        <v>313</v>
      </c>
      <c r="C32" s="2" t="s">
        <v>295</v>
      </c>
      <c r="D32" s="2">
        <v>27187.59</v>
      </c>
    </row>
    <row r="33" spans="1:4" s="6" customFormat="1" ht="15" customHeight="1" x14ac:dyDescent="0.25">
      <c r="A33" s="53" t="s">
        <v>21</v>
      </c>
      <c r="B33" s="53"/>
      <c r="C33" s="53"/>
      <c r="D33" s="53"/>
    </row>
    <row r="34" spans="1:4" s="6" customFormat="1" x14ac:dyDescent="0.25">
      <c r="A34" s="47">
        <v>1</v>
      </c>
      <c r="B34" s="48" t="s">
        <v>342</v>
      </c>
      <c r="C34" s="48" t="s">
        <v>2</v>
      </c>
      <c r="D34" s="48">
        <f>488235.84/12</f>
        <v>40686.32</v>
      </c>
    </row>
    <row r="35" spans="1:4" s="6" customFormat="1" x14ac:dyDescent="0.25">
      <c r="A35" s="49">
        <v>2</v>
      </c>
      <c r="B35" s="48" t="s">
        <v>22</v>
      </c>
      <c r="C35" s="48" t="s">
        <v>4</v>
      </c>
      <c r="D35" s="48">
        <f>352839.75/12</f>
        <v>29403.3125</v>
      </c>
    </row>
    <row r="36" spans="1:4" s="6" customFormat="1" x14ac:dyDescent="0.25">
      <c r="A36" s="47">
        <v>3</v>
      </c>
      <c r="B36" s="48" t="s">
        <v>409</v>
      </c>
      <c r="C36" s="48" t="s">
        <v>272</v>
      </c>
      <c r="D36" s="48">
        <f>167895.65/6</f>
        <v>27982.608333333334</v>
      </c>
    </row>
    <row r="37" spans="1:4" s="6" customFormat="1" x14ac:dyDescent="0.25">
      <c r="A37" s="49">
        <v>4</v>
      </c>
      <c r="B37" s="48" t="s">
        <v>410</v>
      </c>
      <c r="C37" s="48" t="s">
        <v>272</v>
      </c>
      <c r="D37" s="48">
        <f>194820.05/7</f>
        <v>27831.435714285712</v>
      </c>
    </row>
    <row r="38" spans="1:4" s="6" customFormat="1" ht="15" customHeight="1" x14ac:dyDescent="0.25">
      <c r="A38" s="52" t="s">
        <v>182</v>
      </c>
      <c r="B38" s="52"/>
      <c r="C38" s="52"/>
      <c r="D38" s="52"/>
    </row>
    <row r="39" spans="1:4" s="6" customFormat="1" x14ac:dyDescent="0.25">
      <c r="A39" s="7">
        <v>1</v>
      </c>
      <c r="B39" s="2" t="s">
        <v>217</v>
      </c>
      <c r="C39" s="2" t="s">
        <v>206</v>
      </c>
      <c r="D39" s="2">
        <v>33905.480000000003</v>
      </c>
    </row>
    <row r="40" spans="1:4" s="6" customFormat="1" x14ac:dyDescent="0.25">
      <c r="A40" s="19">
        <v>2</v>
      </c>
      <c r="B40" s="2" t="s">
        <v>218</v>
      </c>
      <c r="C40" s="2" t="s">
        <v>273</v>
      </c>
      <c r="D40" s="2">
        <v>10690.6</v>
      </c>
    </row>
    <row r="41" spans="1:4" s="6" customFormat="1" ht="15" customHeight="1" x14ac:dyDescent="0.25">
      <c r="A41" s="52" t="s">
        <v>7</v>
      </c>
      <c r="B41" s="52"/>
      <c r="C41" s="52"/>
      <c r="D41" s="52"/>
    </row>
    <row r="42" spans="1:4" s="6" customFormat="1" x14ac:dyDescent="0.25">
      <c r="A42" s="7">
        <v>1</v>
      </c>
      <c r="B42" s="2" t="s">
        <v>219</v>
      </c>
      <c r="C42" s="2" t="s">
        <v>2</v>
      </c>
      <c r="D42" s="2">
        <v>38009.5</v>
      </c>
    </row>
    <row r="43" spans="1:4" s="6" customFormat="1" x14ac:dyDescent="0.25">
      <c r="A43" s="19">
        <v>2</v>
      </c>
      <c r="B43" s="2" t="s">
        <v>220</v>
      </c>
      <c r="C43" s="2" t="s">
        <v>3</v>
      </c>
      <c r="D43" s="2">
        <v>29505.83</v>
      </c>
    </row>
    <row r="44" spans="1:4" s="6" customFormat="1" x14ac:dyDescent="0.25">
      <c r="A44" s="7">
        <v>3</v>
      </c>
      <c r="B44" s="2" t="s">
        <v>221</v>
      </c>
      <c r="C44" s="2" t="s">
        <v>4</v>
      </c>
      <c r="D44" s="2">
        <v>36397.08</v>
      </c>
    </row>
    <row r="45" spans="1:4" s="6" customFormat="1" x14ac:dyDescent="0.25">
      <c r="A45" s="19">
        <v>4</v>
      </c>
      <c r="B45" s="2" t="s">
        <v>222</v>
      </c>
      <c r="C45" s="2" t="s">
        <v>272</v>
      </c>
      <c r="D45" s="2">
        <v>19845.099999999999</v>
      </c>
    </row>
    <row r="46" spans="1:4" s="6" customFormat="1" x14ac:dyDescent="0.25">
      <c r="A46" s="19">
        <v>5</v>
      </c>
      <c r="B46" s="2" t="s">
        <v>373</v>
      </c>
      <c r="C46" s="2" t="s">
        <v>272</v>
      </c>
      <c r="D46" s="2">
        <v>35128.9</v>
      </c>
    </row>
    <row r="47" spans="1:4" s="6" customFormat="1" ht="15" customHeight="1" x14ac:dyDescent="0.25">
      <c r="A47" s="53" t="s">
        <v>154</v>
      </c>
      <c r="B47" s="53"/>
      <c r="C47" s="53"/>
      <c r="D47" s="53"/>
    </row>
    <row r="48" spans="1:4" s="6" customFormat="1" x14ac:dyDescent="0.25">
      <c r="A48" s="19">
        <v>1</v>
      </c>
      <c r="B48" s="30" t="s">
        <v>223</v>
      </c>
      <c r="C48" s="30" t="s">
        <v>2</v>
      </c>
      <c r="D48" s="30">
        <v>45742.44</v>
      </c>
    </row>
    <row r="49" spans="1:4" s="6" customFormat="1" x14ac:dyDescent="0.25">
      <c r="A49" s="19">
        <v>2</v>
      </c>
      <c r="B49" s="30" t="s">
        <v>224</v>
      </c>
      <c r="C49" s="30" t="s">
        <v>3</v>
      </c>
      <c r="D49" s="30">
        <v>36024.06</v>
      </c>
    </row>
    <row r="50" spans="1:4" s="6" customFormat="1" x14ac:dyDescent="0.25">
      <c r="A50" s="19">
        <v>3</v>
      </c>
      <c r="B50" s="30" t="s">
        <v>225</v>
      </c>
      <c r="C50" s="30" t="s">
        <v>4</v>
      </c>
      <c r="D50" s="30">
        <v>30361.57</v>
      </c>
    </row>
    <row r="51" spans="1:4" s="6" customFormat="1" x14ac:dyDescent="0.25">
      <c r="A51" s="19">
        <v>4</v>
      </c>
      <c r="B51" s="30" t="s">
        <v>332</v>
      </c>
      <c r="C51" s="30" t="s">
        <v>272</v>
      </c>
      <c r="D51" s="30">
        <v>32264.16</v>
      </c>
    </row>
    <row r="52" spans="1:4" s="6" customFormat="1" ht="15" customHeight="1" x14ac:dyDescent="0.25">
      <c r="A52" s="52" t="s">
        <v>121</v>
      </c>
      <c r="B52" s="52"/>
      <c r="C52" s="52"/>
      <c r="D52" s="52"/>
    </row>
    <row r="53" spans="1:4" s="6" customFormat="1" x14ac:dyDescent="0.25">
      <c r="A53" s="39">
        <v>1</v>
      </c>
      <c r="B53" s="40" t="s">
        <v>122</v>
      </c>
      <c r="C53" s="40" t="s">
        <v>2</v>
      </c>
      <c r="D53" s="40">
        <v>39440.639999999999</v>
      </c>
    </row>
    <row r="54" spans="1:4" s="6" customFormat="1" x14ac:dyDescent="0.25">
      <c r="A54" s="42">
        <v>2</v>
      </c>
      <c r="B54" s="40" t="s">
        <v>397</v>
      </c>
      <c r="C54" s="40" t="s">
        <v>36</v>
      </c>
      <c r="D54" s="40">
        <v>29079.599999999999</v>
      </c>
    </row>
    <row r="55" spans="1:4" s="6" customFormat="1" x14ac:dyDescent="0.25">
      <c r="A55" s="39">
        <v>3</v>
      </c>
      <c r="B55" s="40" t="s">
        <v>123</v>
      </c>
      <c r="C55" s="40" t="s">
        <v>4</v>
      </c>
      <c r="D55" s="40">
        <v>28489.14</v>
      </c>
    </row>
    <row r="56" spans="1:4" s="6" customFormat="1" x14ac:dyDescent="0.25">
      <c r="A56" s="42">
        <v>4</v>
      </c>
      <c r="B56" s="40" t="s">
        <v>398</v>
      </c>
      <c r="C56" s="40" t="s">
        <v>295</v>
      </c>
      <c r="D56" s="40">
        <v>27821.49</v>
      </c>
    </row>
    <row r="57" spans="1:4" s="6" customFormat="1" ht="15" customHeight="1" x14ac:dyDescent="0.25">
      <c r="A57" s="54" t="s">
        <v>47</v>
      </c>
      <c r="B57" s="54"/>
      <c r="C57" s="54"/>
      <c r="D57" s="54"/>
    </row>
    <row r="58" spans="1:4" s="8" customFormat="1" x14ac:dyDescent="0.25">
      <c r="A58" s="24">
        <v>1</v>
      </c>
      <c r="B58" s="25" t="s">
        <v>226</v>
      </c>
      <c r="C58" s="25" t="s">
        <v>2</v>
      </c>
      <c r="D58" s="25">
        <v>42691.18</v>
      </c>
    </row>
    <row r="59" spans="1:4" s="8" customFormat="1" x14ac:dyDescent="0.25">
      <c r="A59" s="24">
        <v>2</v>
      </c>
      <c r="B59" s="25" t="s">
        <v>227</v>
      </c>
      <c r="C59" s="25" t="s">
        <v>3</v>
      </c>
      <c r="D59" s="25">
        <v>32286.67</v>
      </c>
    </row>
    <row r="60" spans="1:4" s="8" customFormat="1" x14ac:dyDescent="0.25">
      <c r="A60" s="24">
        <v>3</v>
      </c>
      <c r="B60" s="25" t="s">
        <v>291</v>
      </c>
      <c r="C60" s="25" t="s">
        <v>4</v>
      </c>
      <c r="D60" s="25">
        <v>28686.720000000001</v>
      </c>
    </row>
    <row r="61" spans="1:4" s="8" customFormat="1" x14ac:dyDescent="0.25">
      <c r="A61" s="24">
        <v>4</v>
      </c>
      <c r="B61" s="25" t="s">
        <v>292</v>
      </c>
      <c r="C61" s="25" t="s">
        <v>272</v>
      </c>
      <c r="D61" s="25">
        <v>30683.07</v>
      </c>
    </row>
    <row r="62" spans="1:4" s="8" customFormat="1" ht="15" customHeight="1" x14ac:dyDescent="0.25">
      <c r="A62" s="52" t="s">
        <v>211</v>
      </c>
      <c r="B62" s="52"/>
      <c r="C62" s="52"/>
      <c r="D62" s="52"/>
    </row>
    <row r="63" spans="1:4" s="6" customFormat="1" x14ac:dyDescent="0.25">
      <c r="A63" s="7">
        <v>1</v>
      </c>
      <c r="B63" s="2" t="s">
        <v>228</v>
      </c>
      <c r="C63" s="2" t="s">
        <v>293</v>
      </c>
      <c r="D63" s="2">
        <v>41083.61</v>
      </c>
    </row>
    <row r="64" spans="1:4" s="6" customFormat="1" x14ac:dyDescent="0.25">
      <c r="A64" s="19">
        <v>2</v>
      </c>
      <c r="B64" s="2" t="s">
        <v>229</v>
      </c>
      <c r="C64" s="2" t="s">
        <v>3</v>
      </c>
      <c r="D64" s="2">
        <v>30673.96</v>
      </c>
    </row>
    <row r="65" spans="1:4" s="6" customFormat="1" x14ac:dyDescent="0.25">
      <c r="A65" s="7">
        <v>3</v>
      </c>
      <c r="B65" s="2" t="s">
        <v>294</v>
      </c>
      <c r="C65" s="2" t="s">
        <v>4</v>
      </c>
      <c r="D65" s="2">
        <v>29355.53</v>
      </c>
    </row>
    <row r="66" spans="1:4" s="6" customFormat="1" x14ac:dyDescent="0.25">
      <c r="A66" s="19">
        <v>4</v>
      </c>
      <c r="B66" s="2" t="s">
        <v>230</v>
      </c>
      <c r="C66" s="2" t="s">
        <v>295</v>
      </c>
      <c r="D66" s="2">
        <v>28395.43</v>
      </c>
    </row>
    <row r="67" spans="1:4" s="6" customFormat="1" ht="15" customHeight="1" x14ac:dyDescent="0.25">
      <c r="A67" s="55" t="s">
        <v>270</v>
      </c>
      <c r="B67" s="56"/>
      <c r="C67" s="56"/>
      <c r="D67" s="57"/>
    </row>
    <row r="68" spans="1:4" s="6" customFormat="1" x14ac:dyDescent="0.25">
      <c r="A68" s="19">
        <v>1</v>
      </c>
      <c r="B68" s="1" t="s">
        <v>268</v>
      </c>
      <c r="C68" s="1" t="s">
        <v>2</v>
      </c>
      <c r="D68" s="2">
        <v>38248.92</v>
      </c>
    </row>
    <row r="69" spans="1:4" s="6" customFormat="1" x14ac:dyDescent="0.25">
      <c r="A69" s="19">
        <v>2</v>
      </c>
      <c r="B69" s="1" t="s">
        <v>269</v>
      </c>
      <c r="C69" s="1" t="s">
        <v>4</v>
      </c>
      <c r="D69" s="2">
        <v>29545.87</v>
      </c>
    </row>
    <row r="70" spans="1:4" s="6" customFormat="1" x14ac:dyDescent="0.25">
      <c r="A70" s="19">
        <v>3</v>
      </c>
      <c r="B70" s="1" t="s">
        <v>315</v>
      </c>
      <c r="C70" s="1" t="s">
        <v>272</v>
      </c>
      <c r="D70" s="2">
        <v>28995.69</v>
      </c>
    </row>
    <row r="71" spans="1:4" s="6" customFormat="1" ht="15" customHeight="1" x14ac:dyDescent="0.25">
      <c r="A71" s="53" t="s">
        <v>168</v>
      </c>
      <c r="B71" s="53"/>
      <c r="C71" s="53"/>
      <c r="D71" s="53"/>
    </row>
    <row r="72" spans="1:4" s="6" customFormat="1" x14ac:dyDescent="0.25">
      <c r="A72" s="39">
        <v>1</v>
      </c>
      <c r="B72" s="40" t="s">
        <v>169</v>
      </c>
      <c r="C72" s="40" t="s">
        <v>2</v>
      </c>
      <c r="D72" s="40">
        <f>358615.92/12</f>
        <v>29884.66</v>
      </c>
    </row>
    <row r="73" spans="1:4" s="6" customFormat="1" x14ac:dyDescent="0.25">
      <c r="A73" s="42">
        <v>2</v>
      </c>
      <c r="B73" s="40" t="s">
        <v>170</v>
      </c>
      <c r="C73" s="40" t="s">
        <v>36</v>
      </c>
      <c r="D73" s="40">
        <f>334947.01/12</f>
        <v>27912.250833333335</v>
      </c>
    </row>
    <row r="74" spans="1:4" s="6" customFormat="1" x14ac:dyDescent="0.25">
      <c r="A74" s="39">
        <v>3</v>
      </c>
      <c r="B74" s="40" t="s">
        <v>171</v>
      </c>
      <c r="C74" s="40" t="s">
        <v>4</v>
      </c>
      <c r="D74" s="40">
        <f>362287.3/12</f>
        <v>30190.608333333334</v>
      </c>
    </row>
    <row r="75" spans="1:4" s="6" customFormat="1" x14ac:dyDescent="0.25">
      <c r="A75" s="42">
        <v>4</v>
      </c>
      <c r="B75" s="40" t="s">
        <v>172</v>
      </c>
      <c r="C75" s="40" t="s">
        <v>272</v>
      </c>
      <c r="D75" s="40">
        <f>365968.38/12</f>
        <v>30497.365000000002</v>
      </c>
    </row>
    <row r="76" spans="1:4" s="6" customFormat="1" ht="15" customHeight="1" x14ac:dyDescent="0.25">
      <c r="A76" s="53" t="s">
        <v>188</v>
      </c>
      <c r="B76" s="53"/>
      <c r="C76" s="53"/>
      <c r="D76" s="53"/>
    </row>
    <row r="77" spans="1:4" s="6" customFormat="1" x14ac:dyDescent="0.25">
      <c r="A77" s="19">
        <v>1</v>
      </c>
      <c r="B77" s="30" t="s">
        <v>189</v>
      </c>
      <c r="C77" s="30" t="s">
        <v>293</v>
      </c>
      <c r="D77" s="30">
        <v>39346.300000000003</v>
      </c>
    </row>
    <row r="78" spans="1:4" s="6" customFormat="1" x14ac:dyDescent="0.25">
      <c r="A78" s="19">
        <v>2</v>
      </c>
      <c r="B78" s="30" t="s">
        <v>190</v>
      </c>
      <c r="C78" s="30" t="s">
        <v>377</v>
      </c>
      <c r="D78" s="30">
        <v>29689.71</v>
      </c>
    </row>
    <row r="79" spans="1:4" s="6" customFormat="1" x14ac:dyDescent="0.25">
      <c r="A79" s="19">
        <v>3</v>
      </c>
      <c r="B79" s="30" t="s">
        <v>333</v>
      </c>
      <c r="C79" s="30" t="s">
        <v>378</v>
      </c>
      <c r="D79" s="30">
        <v>29207.43</v>
      </c>
    </row>
    <row r="80" spans="1:4" s="6" customFormat="1" x14ac:dyDescent="0.25">
      <c r="A80" s="19">
        <v>4</v>
      </c>
      <c r="B80" s="30" t="s">
        <v>187</v>
      </c>
      <c r="C80" s="30" t="s">
        <v>354</v>
      </c>
      <c r="D80" s="30">
        <v>43692.1</v>
      </c>
    </row>
    <row r="81" spans="1:4" s="6" customFormat="1" x14ac:dyDescent="0.25">
      <c r="A81" s="19">
        <v>5</v>
      </c>
      <c r="B81" s="30" t="s">
        <v>332</v>
      </c>
      <c r="C81" s="30" t="s">
        <v>354</v>
      </c>
      <c r="D81" s="30">
        <v>22006.2</v>
      </c>
    </row>
    <row r="82" spans="1:4" s="6" customFormat="1" x14ac:dyDescent="0.25">
      <c r="A82" s="19">
        <v>6</v>
      </c>
      <c r="B82" s="30" t="s">
        <v>379</v>
      </c>
      <c r="C82" s="30" t="s">
        <v>354</v>
      </c>
      <c r="D82" s="30">
        <v>15465.94</v>
      </c>
    </row>
    <row r="83" spans="1:4" s="6" customFormat="1" x14ac:dyDescent="0.25">
      <c r="A83" s="19">
        <v>7</v>
      </c>
      <c r="B83" s="4" t="s">
        <v>345</v>
      </c>
      <c r="C83" s="30" t="s">
        <v>354</v>
      </c>
      <c r="D83" s="30">
        <v>33196.36</v>
      </c>
    </row>
    <row r="84" spans="1:4" s="6" customFormat="1" ht="15" customHeight="1" x14ac:dyDescent="0.25">
      <c r="A84" s="71" t="s">
        <v>212</v>
      </c>
      <c r="B84" s="71"/>
      <c r="C84" s="71"/>
      <c r="D84" s="71"/>
    </row>
    <row r="85" spans="1:4" s="6" customFormat="1" x14ac:dyDescent="0.25">
      <c r="A85" s="7">
        <v>1</v>
      </c>
      <c r="B85" s="2" t="s">
        <v>70</v>
      </c>
      <c r="C85" s="2" t="s">
        <v>2</v>
      </c>
      <c r="D85" s="9">
        <v>36230.160000000003</v>
      </c>
    </row>
    <row r="86" spans="1:4" s="6" customFormat="1" x14ac:dyDescent="0.25">
      <c r="A86" s="7">
        <v>2</v>
      </c>
      <c r="B86" s="2" t="s">
        <v>71</v>
      </c>
      <c r="C86" s="2" t="s">
        <v>272</v>
      </c>
      <c r="D86" s="9">
        <v>14380.82</v>
      </c>
    </row>
    <row r="87" spans="1:4" s="6" customFormat="1" x14ac:dyDescent="0.25">
      <c r="A87" s="52" t="s">
        <v>183</v>
      </c>
      <c r="B87" s="52"/>
      <c r="C87" s="52"/>
      <c r="D87" s="52"/>
    </row>
    <row r="88" spans="1:4" s="6" customFormat="1" x14ac:dyDescent="0.25">
      <c r="A88" s="47">
        <v>1</v>
      </c>
      <c r="B88" s="48" t="s">
        <v>184</v>
      </c>
      <c r="C88" s="48" t="s">
        <v>2</v>
      </c>
      <c r="D88" s="48">
        <v>40889.22</v>
      </c>
    </row>
    <row r="89" spans="1:4" s="6" customFormat="1" x14ac:dyDescent="0.25">
      <c r="A89" s="49">
        <v>2</v>
      </c>
      <c r="B89" s="48" t="s">
        <v>185</v>
      </c>
      <c r="C89" s="48" t="s">
        <v>3</v>
      </c>
      <c r="D89" s="48">
        <v>29117.63</v>
      </c>
    </row>
    <row r="90" spans="1:4" s="6" customFormat="1" x14ac:dyDescent="0.25">
      <c r="A90" s="47">
        <v>3</v>
      </c>
      <c r="B90" s="48" t="s">
        <v>186</v>
      </c>
      <c r="C90" s="48" t="s">
        <v>4</v>
      </c>
      <c r="D90" s="48">
        <v>24390.45</v>
      </c>
    </row>
    <row r="91" spans="1:4" s="6" customFormat="1" x14ac:dyDescent="0.25">
      <c r="A91" s="49">
        <v>4</v>
      </c>
      <c r="B91" s="48" t="s">
        <v>285</v>
      </c>
      <c r="C91" s="48" t="s">
        <v>272</v>
      </c>
      <c r="D91" s="48">
        <v>23468.35</v>
      </c>
    </row>
    <row r="92" spans="1:4" s="6" customFormat="1" ht="15" customHeight="1" x14ac:dyDescent="0.25">
      <c r="A92" s="72" t="s">
        <v>117</v>
      </c>
      <c r="B92" s="72"/>
      <c r="C92" s="72"/>
      <c r="D92" s="72"/>
    </row>
    <row r="93" spans="1:4" s="6" customFormat="1" x14ac:dyDescent="0.25">
      <c r="A93" s="34">
        <v>1</v>
      </c>
      <c r="B93" s="35" t="s">
        <v>381</v>
      </c>
      <c r="C93" s="35" t="s">
        <v>2</v>
      </c>
      <c r="D93" s="35">
        <v>40691.51</v>
      </c>
    </row>
    <row r="94" spans="1:4" s="6" customFormat="1" x14ac:dyDescent="0.25">
      <c r="A94" s="34">
        <v>3</v>
      </c>
      <c r="B94" s="35" t="s">
        <v>382</v>
      </c>
      <c r="C94" s="35" t="s">
        <v>3</v>
      </c>
      <c r="D94" s="35">
        <v>35351.230000000003</v>
      </c>
    </row>
    <row r="95" spans="1:4" s="6" customFormat="1" x14ac:dyDescent="0.25">
      <c r="A95" s="34">
        <v>4</v>
      </c>
      <c r="B95" s="35" t="s">
        <v>383</v>
      </c>
      <c r="C95" s="35" t="s">
        <v>384</v>
      </c>
      <c r="D95" s="35">
        <v>26980.46</v>
      </c>
    </row>
    <row r="96" spans="1:4" s="6" customFormat="1" x14ac:dyDescent="0.25">
      <c r="A96" s="34">
        <v>5</v>
      </c>
      <c r="B96" s="35" t="s">
        <v>385</v>
      </c>
      <c r="C96" s="35" t="s">
        <v>272</v>
      </c>
      <c r="D96" s="35">
        <v>31309.31</v>
      </c>
    </row>
    <row r="97" spans="1:4" s="6" customFormat="1" ht="15" customHeight="1" x14ac:dyDescent="0.25">
      <c r="A97" s="52" t="s">
        <v>166</v>
      </c>
      <c r="B97" s="52"/>
      <c r="C97" s="52"/>
      <c r="D97" s="52"/>
    </row>
    <row r="98" spans="1:4" s="6" customFormat="1" x14ac:dyDescent="0.25">
      <c r="A98" s="7">
        <v>1</v>
      </c>
      <c r="B98" s="2" t="s">
        <v>296</v>
      </c>
      <c r="C98" s="2" t="s">
        <v>167</v>
      </c>
      <c r="D98" s="2">
        <v>33680.269999999997</v>
      </c>
    </row>
    <row r="99" spans="1:4" s="6" customFormat="1" x14ac:dyDescent="0.25">
      <c r="A99" s="7">
        <v>2</v>
      </c>
      <c r="B99" s="2" t="s">
        <v>41</v>
      </c>
      <c r="C99" s="2" t="s">
        <v>272</v>
      </c>
      <c r="D99" s="2">
        <v>15516.34</v>
      </c>
    </row>
    <row r="100" spans="1:4" s="6" customFormat="1" ht="15" customHeight="1" x14ac:dyDescent="0.25">
      <c r="A100" s="52" t="s">
        <v>11</v>
      </c>
      <c r="B100" s="52"/>
      <c r="C100" s="52"/>
      <c r="D100" s="52"/>
    </row>
    <row r="101" spans="1:4" s="6" customFormat="1" x14ac:dyDescent="0.25">
      <c r="A101" s="7">
        <v>1</v>
      </c>
      <c r="B101" s="2" t="s">
        <v>231</v>
      </c>
      <c r="C101" s="2" t="s">
        <v>2</v>
      </c>
      <c r="D101" s="2">
        <v>23912.69</v>
      </c>
    </row>
    <row r="102" spans="1:4" s="6" customFormat="1" x14ac:dyDescent="0.25">
      <c r="A102" s="7">
        <v>2</v>
      </c>
      <c r="B102" s="2" t="s">
        <v>232</v>
      </c>
      <c r="C102" s="2" t="s">
        <v>4</v>
      </c>
      <c r="D102" s="2">
        <v>37902.25</v>
      </c>
    </row>
    <row r="103" spans="1:4" s="6" customFormat="1" x14ac:dyDescent="0.25">
      <c r="A103" s="7">
        <v>3</v>
      </c>
      <c r="B103" s="2" t="s">
        <v>222</v>
      </c>
      <c r="C103" s="2" t="s">
        <v>295</v>
      </c>
      <c r="D103" s="2">
        <v>24125.17</v>
      </c>
    </row>
    <row r="104" spans="1:4" s="6" customFormat="1" ht="15" customHeight="1" x14ac:dyDescent="0.25">
      <c r="A104" s="52" t="s">
        <v>51</v>
      </c>
      <c r="B104" s="52"/>
      <c r="C104" s="52"/>
      <c r="D104" s="52"/>
    </row>
    <row r="105" spans="1:4" s="6" customFormat="1" x14ac:dyDescent="0.25">
      <c r="A105" s="7">
        <v>1</v>
      </c>
      <c r="B105" s="2" t="s">
        <v>52</v>
      </c>
      <c r="C105" s="2" t="s">
        <v>2</v>
      </c>
      <c r="D105" s="2">
        <v>42434.46</v>
      </c>
    </row>
    <row r="106" spans="1:4" s="6" customFormat="1" x14ac:dyDescent="0.25">
      <c r="A106" s="7">
        <v>2</v>
      </c>
      <c r="B106" s="2" t="s">
        <v>53</v>
      </c>
      <c r="C106" s="2" t="s">
        <v>4</v>
      </c>
      <c r="D106" s="2">
        <v>31427.25</v>
      </c>
    </row>
    <row r="107" spans="1:4" s="6" customFormat="1" x14ac:dyDescent="0.25">
      <c r="A107" s="7">
        <v>3</v>
      </c>
      <c r="B107" s="2" t="s">
        <v>54</v>
      </c>
      <c r="C107" s="2" t="s">
        <v>295</v>
      </c>
      <c r="D107" s="2">
        <v>32129.5</v>
      </c>
    </row>
    <row r="108" spans="1:4" s="6" customFormat="1" x14ac:dyDescent="0.25">
      <c r="A108" s="73" t="s">
        <v>78</v>
      </c>
      <c r="B108" s="73"/>
      <c r="C108" s="73"/>
      <c r="D108" s="73"/>
    </row>
    <row r="109" spans="1:4" s="12" customFormat="1" x14ac:dyDescent="0.25">
      <c r="A109" s="20">
        <v>1</v>
      </c>
      <c r="B109" s="10" t="s">
        <v>251</v>
      </c>
      <c r="C109" s="11" t="s">
        <v>2</v>
      </c>
      <c r="D109" s="33">
        <v>33203.33</v>
      </c>
    </row>
    <row r="110" spans="1:4" s="12" customFormat="1" x14ac:dyDescent="0.25">
      <c r="A110" s="20">
        <v>2</v>
      </c>
      <c r="B110" s="10" t="s">
        <v>252</v>
      </c>
      <c r="C110" s="11" t="s">
        <v>272</v>
      </c>
      <c r="D110" s="33">
        <v>16538.75</v>
      </c>
    </row>
    <row r="111" spans="1:4" s="12" customFormat="1" x14ac:dyDescent="0.25">
      <c r="A111" s="52" t="s">
        <v>75</v>
      </c>
      <c r="B111" s="52"/>
      <c r="C111" s="52"/>
      <c r="D111" s="52"/>
    </row>
    <row r="112" spans="1:4" s="6" customFormat="1" x14ac:dyDescent="0.25">
      <c r="A112" s="7">
        <v>1</v>
      </c>
      <c r="B112" s="2" t="s">
        <v>76</v>
      </c>
      <c r="C112" s="2" t="s">
        <v>2</v>
      </c>
      <c r="D112" s="2">
        <v>36077.980000000003</v>
      </c>
    </row>
    <row r="113" spans="1:4" s="6" customFormat="1" x14ac:dyDescent="0.25">
      <c r="A113" s="7">
        <v>2</v>
      </c>
      <c r="B113" s="2" t="s">
        <v>77</v>
      </c>
      <c r="C113" s="2" t="s">
        <v>272</v>
      </c>
      <c r="D113" s="2">
        <v>27590.04</v>
      </c>
    </row>
    <row r="114" spans="1:4" s="6" customFormat="1" ht="15" customHeight="1" x14ac:dyDescent="0.25">
      <c r="A114" s="52" t="s">
        <v>8</v>
      </c>
      <c r="B114" s="52"/>
      <c r="C114" s="52"/>
      <c r="D114" s="52"/>
    </row>
    <row r="115" spans="1:4" s="6" customFormat="1" x14ac:dyDescent="0.25">
      <c r="A115" s="23">
        <v>1</v>
      </c>
      <c r="B115" s="22" t="s">
        <v>9</v>
      </c>
      <c r="C115" s="22" t="s">
        <v>2</v>
      </c>
      <c r="D115" s="22">
        <v>36713.11</v>
      </c>
    </row>
    <row r="116" spans="1:4" s="6" customFormat="1" x14ac:dyDescent="0.25">
      <c r="A116" s="7">
        <v>2</v>
      </c>
      <c r="B116" s="2" t="s">
        <v>338</v>
      </c>
      <c r="C116" s="2" t="s">
        <v>3</v>
      </c>
      <c r="D116" s="2">
        <v>33777.300000000003</v>
      </c>
    </row>
    <row r="117" spans="1:4" s="6" customFormat="1" hidden="1" x14ac:dyDescent="0.25">
      <c r="A117" s="7"/>
      <c r="B117" s="2"/>
      <c r="C117" s="2" t="s">
        <v>4</v>
      </c>
      <c r="D117" s="2">
        <v>0</v>
      </c>
    </row>
    <row r="118" spans="1:4" s="6" customFormat="1" x14ac:dyDescent="0.25">
      <c r="A118" s="7">
        <v>3</v>
      </c>
      <c r="B118" s="2" t="s">
        <v>10</v>
      </c>
      <c r="C118" s="2" t="s">
        <v>272</v>
      </c>
      <c r="D118" s="2">
        <v>32133.48</v>
      </c>
    </row>
    <row r="119" spans="1:4" s="6" customFormat="1" ht="15" customHeight="1" x14ac:dyDescent="0.25">
      <c r="A119" s="52" t="s">
        <v>163</v>
      </c>
      <c r="B119" s="52"/>
      <c r="C119" s="52"/>
      <c r="D119" s="52"/>
    </row>
    <row r="120" spans="1:4" s="6" customFormat="1" x14ac:dyDescent="0.25">
      <c r="A120" s="7">
        <v>1</v>
      </c>
      <c r="B120" s="2" t="s">
        <v>164</v>
      </c>
      <c r="C120" s="2" t="s">
        <v>2</v>
      </c>
      <c r="D120" s="2">
        <v>35505.839999999997</v>
      </c>
    </row>
    <row r="121" spans="1:4" s="6" customFormat="1" x14ac:dyDescent="0.25">
      <c r="A121" s="7">
        <v>2</v>
      </c>
      <c r="B121" s="2" t="s">
        <v>165</v>
      </c>
      <c r="C121" s="2" t="s">
        <v>272</v>
      </c>
      <c r="D121" s="2">
        <v>28897.47</v>
      </c>
    </row>
    <row r="122" spans="1:4" s="6" customFormat="1" ht="15" customHeight="1" x14ac:dyDescent="0.25">
      <c r="A122" s="72" t="s">
        <v>124</v>
      </c>
      <c r="B122" s="72"/>
      <c r="C122" s="72"/>
      <c r="D122" s="72"/>
    </row>
    <row r="123" spans="1:4" s="6" customFormat="1" x14ac:dyDescent="0.25">
      <c r="A123" s="26">
        <v>1</v>
      </c>
      <c r="B123" s="27" t="s">
        <v>314</v>
      </c>
      <c r="C123" s="27" t="s">
        <v>2</v>
      </c>
      <c r="D123" s="27">
        <v>37641.83</v>
      </c>
    </row>
    <row r="124" spans="1:4" s="6" customFormat="1" x14ac:dyDescent="0.25">
      <c r="A124" s="26">
        <v>2</v>
      </c>
      <c r="B124" s="27" t="s">
        <v>253</v>
      </c>
      <c r="C124" s="27" t="s">
        <v>272</v>
      </c>
      <c r="D124" s="27">
        <v>30857.95</v>
      </c>
    </row>
    <row r="125" spans="1:4" s="6" customFormat="1" ht="15" customHeight="1" x14ac:dyDescent="0.25">
      <c r="A125" s="74" t="s">
        <v>267</v>
      </c>
      <c r="B125" s="75"/>
      <c r="C125" s="75"/>
      <c r="D125" s="76"/>
    </row>
    <row r="126" spans="1:4" s="6" customFormat="1" x14ac:dyDescent="0.25">
      <c r="A126" s="7">
        <v>1</v>
      </c>
      <c r="B126" s="1" t="s">
        <v>266</v>
      </c>
      <c r="C126" s="1" t="s">
        <v>2</v>
      </c>
      <c r="D126" s="2">
        <v>43288.53</v>
      </c>
    </row>
    <row r="127" spans="1:4" s="6" customFormat="1" x14ac:dyDescent="0.25">
      <c r="A127" s="7">
        <v>2</v>
      </c>
      <c r="B127" s="1" t="s">
        <v>300</v>
      </c>
      <c r="C127" s="1" t="s">
        <v>272</v>
      </c>
      <c r="D127" s="2">
        <v>17140.939999999999</v>
      </c>
    </row>
    <row r="128" spans="1:4" s="6" customFormat="1" ht="15" customHeight="1" x14ac:dyDescent="0.25">
      <c r="A128" s="52" t="s">
        <v>72</v>
      </c>
      <c r="B128" s="52"/>
      <c r="C128" s="52"/>
      <c r="D128" s="52"/>
    </row>
    <row r="129" spans="1:4" s="6" customFormat="1" x14ac:dyDescent="0.25">
      <c r="A129" s="7">
        <v>1</v>
      </c>
      <c r="B129" s="2" t="s">
        <v>73</v>
      </c>
      <c r="C129" s="2" t="s">
        <v>2</v>
      </c>
      <c r="D129" s="9">
        <v>42365.32</v>
      </c>
    </row>
    <row r="130" spans="1:4" s="6" customFormat="1" x14ac:dyDescent="0.25">
      <c r="A130" s="7">
        <v>2</v>
      </c>
      <c r="B130" s="2" t="s">
        <v>74</v>
      </c>
      <c r="C130" s="2" t="s">
        <v>272</v>
      </c>
      <c r="D130" s="9">
        <v>16377.22</v>
      </c>
    </row>
    <row r="131" spans="1:4" s="6" customFormat="1" ht="15" customHeight="1" x14ac:dyDescent="0.25">
      <c r="A131" s="52" t="s">
        <v>42</v>
      </c>
      <c r="B131" s="52"/>
      <c r="C131" s="52"/>
      <c r="D131" s="52"/>
    </row>
    <row r="132" spans="1:4" s="6" customFormat="1" x14ac:dyDescent="0.25">
      <c r="A132" s="7">
        <v>1</v>
      </c>
      <c r="B132" s="2" t="s">
        <v>40</v>
      </c>
      <c r="C132" s="2" t="s">
        <v>2</v>
      </c>
      <c r="D132" s="9">
        <v>34897.17</v>
      </c>
    </row>
    <row r="133" spans="1:4" s="6" customFormat="1" x14ac:dyDescent="0.25">
      <c r="A133" s="7">
        <v>2</v>
      </c>
      <c r="B133" s="2" t="s">
        <v>41</v>
      </c>
      <c r="C133" s="2" t="s">
        <v>272</v>
      </c>
      <c r="D133" s="9">
        <v>14649.11</v>
      </c>
    </row>
    <row r="134" spans="1:4" s="6" customFormat="1" ht="15" customHeight="1" x14ac:dyDescent="0.25">
      <c r="A134" s="52" t="s">
        <v>162</v>
      </c>
      <c r="B134" s="52"/>
      <c r="C134" s="52"/>
      <c r="D134" s="52"/>
    </row>
    <row r="135" spans="1:4" s="6" customFormat="1" x14ac:dyDescent="0.25">
      <c r="A135" s="7">
        <v>1</v>
      </c>
      <c r="B135" s="2" t="s">
        <v>134</v>
      </c>
      <c r="C135" s="2" t="s">
        <v>2</v>
      </c>
      <c r="D135" s="9">
        <v>38261.919999999998</v>
      </c>
    </row>
    <row r="136" spans="1:4" s="6" customFormat="1" x14ac:dyDescent="0.25">
      <c r="A136" s="7">
        <v>2</v>
      </c>
      <c r="B136" s="2" t="s">
        <v>135</v>
      </c>
      <c r="C136" s="2" t="s">
        <v>272</v>
      </c>
      <c r="D136" s="9">
        <v>18221.490000000002</v>
      </c>
    </row>
    <row r="137" spans="1:4" s="6" customFormat="1" ht="15" customHeight="1" x14ac:dyDescent="0.25">
      <c r="A137" s="52" t="s">
        <v>155</v>
      </c>
      <c r="B137" s="52"/>
      <c r="C137" s="52"/>
      <c r="D137" s="52"/>
    </row>
    <row r="138" spans="1:4" s="6" customFormat="1" x14ac:dyDescent="0.25">
      <c r="A138" s="39">
        <v>1</v>
      </c>
      <c r="B138" s="40" t="s">
        <v>156</v>
      </c>
      <c r="C138" s="40" t="s">
        <v>2</v>
      </c>
      <c r="D138" s="40">
        <v>39605.82</v>
      </c>
    </row>
    <row r="139" spans="1:4" s="6" customFormat="1" x14ac:dyDescent="0.25">
      <c r="A139" s="39">
        <v>2</v>
      </c>
      <c r="B139" s="40" t="s">
        <v>157</v>
      </c>
      <c r="C139" s="40" t="s">
        <v>4</v>
      </c>
      <c r="D139" s="40">
        <v>30375.14</v>
      </c>
    </row>
    <row r="140" spans="1:4" s="6" customFormat="1" x14ac:dyDescent="0.25">
      <c r="A140" s="39">
        <v>3</v>
      </c>
      <c r="B140" s="40" t="s">
        <v>158</v>
      </c>
      <c r="C140" s="40" t="s">
        <v>295</v>
      </c>
      <c r="D140" s="40">
        <v>37408.53</v>
      </c>
    </row>
    <row r="141" spans="1:4" s="6" customFormat="1" ht="15" customHeight="1" x14ac:dyDescent="0.25">
      <c r="A141" s="52" t="s">
        <v>141</v>
      </c>
      <c r="B141" s="52"/>
      <c r="C141" s="52"/>
      <c r="D141" s="52"/>
    </row>
    <row r="142" spans="1:4" s="6" customFormat="1" x14ac:dyDescent="0.25">
      <c r="A142" s="39">
        <v>1</v>
      </c>
      <c r="B142" s="40" t="s">
        <v>142</v>
      </c>
      <c r="C142" s="40" t="s">
        <v>2</v>
      </c>
      <c r="D142" s="41">
        <v>32724.58</v>
      </c>
    </row>
    <row r="143" spans="1:4" s="6" customFormat="1" x14ac:dyDescent="0.25">
      <c r="A143" s="39">
        <v>2</v>
      </c>
      <c r="B143" s="40" t="s">
        <v>120</v>
      </c>
      <c r="C143" s="40" t="s">
        <v>272</v>
      </c>
      <c r="D143" s="41">
        <v>26302.6</v>
      </c>
    </row>
    <row r="144" spans="1:4" s="6" customFormat="1" ht="15" customHeight="1" x14ac:dyDescent="0.25">
      <c r="A144" s="52" t="s">
        <v>213</v>
      </c>
      <c r="B144" s="52"/>
      <c r="C144" s="52"/>
      <c r="D144" s="52"/>
    </row>
    <row r="145" spans="1:4" s="6" customFormat="1" x14ac:dyDescent="0.25">
      <c r="A145" s="39">
        <v>1</v>
      </c>
      <c r="B145" s="40" t="s">
        <v>388</v>
      </c>
      <c r="C145" s="35" t="s">
        <v>351</v>
      </c>
      <c r="D145" s="41">
        <v>34086.269999999997</v>
      </c>
    </row>
    <row r="146" spans="1:4" s="6" customFormat="1" x14ac:dyDescent="0.25">
      <c r="A146" s="39">
        <v>2</v>
      </c>
      <c r="B146" s="40" t="s">
        <v>389</v>
      </c>
      <c r="C146" s="35" t="s">
        <v>351</v>
      </c>
      <c r="D146" s="41">
        <v>38106.94</v>
      </c>
    </row>
    <row r="147" spans="1:4" s="6" customFormat="1" x14ac:dyDescent="0.25">
      <c r="A147" s="39">
        <v>3</v>
      </c>
      <c r="B147" s="40" t="s">
        <v>120</v>
      </c>
      <c r="C147" s="40" t="s">
        <v>272</v>
      </c>
      <c r="D147" s="41">
        <v>27444.06</v>
      </c>
    </row>
    <row r="148" spans="1:4" s="6" customFormat="1" ht="15" customHeight="1" x14ac:dyDescent="0.25">
      <c r="A148" s="52" t="s">
        <v>214</v>
      </c>
      <c r="B148" s="52"/>
      <c r="C148" s="52"/>
      <c r="D148" s="52"/>
    </row>
    <row r="149" spans="1:4" s="6" customFormat="1" x14ac:dyDescent="0.25">
      <c r="A149" s="34">
        <v>1</v>
      </c>
      <c r="B149" s="36" t="s">
        <v>321</v>
      </c>
      <c r="C149" s="35" t="s">
        <v>2</v>
      </c>
      <c r="D149" s="35">
        <v>39614.18</v>
      </c>
    </row>
    <row r="150" spans="1:4" s="6" customFormat="1" x14ac:dyDescent="0.25">
      <c r="A150" s="34">
        <v>2</v>
      </c>
      <c r="B150" s="37" t="s">
        <v>386</v>
      </c>
      <c r="C150" s="35" t="s">
        <v>322</v>
      </c>
      <c r="D150" s="38">
        <v>28908.5</v>
      </c>
    </row>
    <row r="151" spans="1:4" s="6" customFormat="1" x14ac:dyDescent="0.25">
      <c r="A151" s="34">
        <v>3</v>
      </c>
      <c r="B151" s="36" t="s">
        <v>323</v>
      </c>
      <c r="C151" s="35" t="s">
        <v>4</v>
      </c>
      <c r="D151" s="35">
        <v>35501.370000000003</v>
      </c>
    </row>
    <row r="152" spans="1:4" s="6" customFormat="1" x14ac:dyDescent="0.25">
      <c r="A152" s="34">
        <v>4</v>
      </c>
      <c r="B152" s="36" t="s">
        <v>387</v>
      </c>
      <c r="C152" s="35" t="s">
        <v>295</v>
      </c>
      <c r="D152" s="35">
        <v>20411.330000000002</v>
      </c>
    </row>
    <row r="153" spans="1:4" s="6" customFormat="1" ht="15" customHeight="1" x14ac:dyDescent="0.25">
      <c r="A153" s="77" t="s">
        <v>55</v>
      </c>
      <c r="B153" s="78"/>
      <c r="C153" s="78"/>
      <c r="D153" s="79"/>
    </row>
    <row r="154" spans="1:4" s="6" customFormat="1" x14ac:dyDescent="0.25">
      <c r="A154" s="7">
        <v>1</v>
      </c>
      <c r="B154" s="2" t="s">
        <v>56</v>
      </c>
      <c r="C154" s="2" t="s">
        <v>2</v>
      </c>
      <c r="D154" s="2">
        <v>34844.04</v>
      </c>
    </row>
    <row r="155" spans="1:4" s="6" customFormat="1" x14ac:dyDescent="0.25">
      <c r="A155" s="7">
        <v>2</v>
      </c>
      <c r="B155" s="2" t="s">
        <v>301</v>
      </c>
      <c r="C155" s="2" t="s">
        <v>272</v>
      </c>
      <c r="D155" s="2">
        <v>29503.07</v>
      </c>
    </row>
    <row r="156" spans="1:4" s="6" customFormat="1" ht="15" customHeight="1" x14ac:dyDescent="0.25">
      <c r="A156" s="72" t="s">
        <v>215</v>
      </c>
      <c r="B156" s="72"/>
      <c r="C156" s="72"/>
      <c r="D156" s="72"/>
    </row>
    <row r="157" spans="1:4" s="6" customFormat="1" x14ac:dyDescent="0.25">
      <c r="A157" s="26">
        <v>1</v>
      </c>
      <c r="B157" s="27" t="s">
        <v>86</v>
      </c>
      <c r="C157" s="27" t="s">
        <v>351</v>
      </c>
      <c r="D157" s="27">
        <v>39878.379999999997</v>
      </c>
    </row>
    <row r="158" spans="1:4" s="6" customFormat="1" x14ac:dyDescent="0.25">
      <c r="A158" s="26">
        <v>2</v>
      </c>
      <c r="B158" s="27" t="s">
        <v>87</v>
      </c>
      <c r="C158" s="27" t="s">
        <v>115</v>
      </c>
      <c r="D158" s="27">
        <v>28797.18</v>
      </c>
    </row>
    <row r="159" spans="1:4" s="6" customFormat="1" x14ac:dyDescent="0.25">
      <c r="A159" s="26">
        <v>3</v>
      </c>
      <c r="B159" s="27" t="s">
        <v>352</v>
      </c>
      <c r="C159" s="27" t="s">
        <v>353</v>
      </c>
      <c r="D159" s="27">
        <v>29304.76</v>
      </c>
    </row>
    <row r="160" spans="1:4" s="6" customFormat="1" x14ac:dyDescent="0.25">
      <c r="A160" s="31">
        <v>4</v>
      </c>
      <c r="B160" s="32" t="s">
        <v>355</v>
      </c>
      <c r="C160" s="32" t="s">
        <v>354</v>
      </c>
      <c r="D160" s="32">
        <v>21368.94</v>
      </c>
    </row>
    <row r="161" spans="1:4" s="6" customFormat="1" ht="15" customHeight="1" x14ac:dyDescent="0.25">
      <c r="A161" s="77" t="s">
        <v>216</v>
      </c>
      <c r="B161" s="78"/>
      <c r="C161" s="78"/>
      <c r="D161" s="79"/>
    </row>
    <row r="162" spans="1:4" s="6" customFormat="1" x14ac:dyDescent="0.25">
      <c r="A162" s="39">
        <v>1</v>
      </c>
      <c r="B162" s="40" t="s">
        <v>254</v>
      </c>
      <c r="C162" s="40" t="s">
        <v>2</v>
      </c>
      <c r="D162" s="40">
        <v>40216</v>
      </c>
    </row>
    <row r="163" spans="1:4" s="6" customFormat="1" x14ac:dyDescent="0.25">
      <c r="A163" s="39">
        <v>2</v>
      </c>
      <c r="B163" s="40" t="s">
        <v>418</v>
      </c>
      <c r="C163" s="40" t="s">
        <v>3</v>
      </c>
      <c r="D163" s="40">
        <v>29573</v>
      </c>
    </row>
    <row r="164" spans="1:4" s="6" customFormat="1" x14ac:dyDescent="0.25">
      <c r="A164" s="39">
        <v>3</v>
      </c>
      <c r="B164" s="40" t="s">
        <v>419</v>
      </c>
      <c r="C164" s="40" t="s">
        <v>4</v>
      </c>
      <c r="D164" s="40">
        <v>25440.16</v>
      </c>
    </row>
    <row r="165" spans="1:4" s="6" customFormat="1" x14ac:dyDescent="0.25">
      <c r="A165" s="39">
        <v>4</v>
      </c>
      <c r="B165" s="40" t="s">
        <v>255</v>
      </c>
      <c r="C165" s="40" t="s">
        <v>272</v>
      </c>
      <c r="D165" s="40">
        <v>20099</v>
      </c>
    </row>
    <row r="166" spans="1:4" s="6" customFormat="1" ht="15" customHeight="1" x14ac:dyDescent="0.25">
      <c r="A166" s="77" t="s">
        <v>118</v>
      </c>
      <c r="B166" s="78"/>
      <c r="C166" s="78"/>
      <c r="D166" s="79"/>
    </row>
    <row r="167" spans="1:4" s="6" customFormat="1" x14ac:dyDescent="0.25">
      <c r="A167" s="47">
        <v>1</v>
      </c>
      <c r="B167" s="48" t="s">
        <v>119</v>
      </c>
      <c r="C167" s="48" t="s">
        <v>2</v>
      </c>
      <c r="D167" s="48">
        <f>468999.38/12</f>
        <v>39083.281666666669</v>
      </c>
    </row>
    <row r="168" spans="1:4" s="6" customFormat="1" x14ac:dyDescent="0.25">
      <c r="A168" s="47">
        <v>2</v>
      </c>
      <c r="B168" s="48" t="s">
        <v>286</v>
      </c>
      <c r="C168" s="48" t="s">
        <v>115</v>
      </c>
      <c r="D168" s="48">
        <f>357454.52/12</f>
        <v>29787.876666666667</v>
      </c>
    </row>
    <row r="169" spans="1:4" s="6" customFormat="1" x14ac:dyDescent="0.25">
      <c r="A169" s="47">
        <v>3</v>
      </c>
      <c r="B169" s="48" t="s">
        <v>408</v>
      </c>
      <c r="C169" s="48" t="s">
        <v>272</v>
      </c>
      <c r="D169" s="48">
        <f>(246450.92+104193.2)/12</f>
        <v>29220.343333333334</v>
      </c>
    </row>
    <row r="170" spans="1:4" s="6" customFormat="1" ht="15" customHeight="1" x14ac:dyDescent="0.25">
      <c r="A170" s="52" t="s">
        <v>114</v>
      </c>
      <c r="B170" s="52"/>
      <c r="C170" s="52"/>
      <c r="D170" s="52"/>
    </row>
    <row r="171" spans="1:4" s="6" customFormat="1" x14ac:dyDescent="0.25">
      <c r="A171" s="39">
        <v>1</v>
      </c>
      <c r="B171" s="40" t="s">
        <v>349</v>
      </c>
      <c r="C171" s="40" t="s">
        <v>2</v>
      </c>
      <c r="D171" s="40">
        <f>479651.19/12</f>
        <v>39970.932500000003</v>
      </c>
    </row>
    <row r="172" spans="1:4" s="6" customFormat="1" x14ac:dyDescent="0.25">
      <c r="A172" s="39">
        <v>2</v>
      </c>
      <c r="B172" s="40" t="s">
        <v>404</v>
      </c>
      <c r="C172" s="40" t="s">
        <v>405</v>
      </c>
      <c r="D172" s="40">
        <f>112844.18/3</f>
        <v>37614.726666666662</v>
      </c>
    </row>
    <row r="173" spans="1:4" s="6" customFormat="1" x14ac:dyDescent="0.25">
      <c r="A173" s="39">
        <v>3</v>
      </c>
      <c r="B173" s="40" t="s">
        <v>350</v>
      </c>
      <c r="C173" s="40" t="s">
        <v>354</v>
      </c>
      <c r="D173" s="40">
        <f>165711.72/6</f>
        <v>27618.62</v>
      </c>
    </row>
    <row r="174" spans="1:4" s="6" customFormat="1" x14ac:dyDescent="0.25">
      <c r="A174" s="39">
        <v>4</v>
      </c>
      <c r="B174" s="40" t="s">
        <v>406</v>
      </c>
      <c r="C174" s="40" t="s">
        <v>354</v>
      </c>
      <c r="D174" s="40">
        <f>123006.08/6</f>
        <v>20501.013333333332</v>
      </c>
    </row>
    <row r="175" spans="1:4" s="6" customFormat="1" x14ac:dyDescent="0.25">
      <c r="A175" s="39">
        <v>5</v>
      </c>
      <c r="B175" s="40" t="s">
        <v>407</v>
      </c>
      <c r="C175" s="40" t="s">
        <v>378</v>
      </c>
      <c r="D175" s="40">
        <f>423703/12</f>
        <v>35308.583333333336</v>
      </c>
    </row>
    <row r="176" spans="1:4" s="13" customFormat="1" ht="15" customHeight="1" x14ac:dyDescent="0.25">
      <c r="A176" s="67" t="s">
        <v>88</v>
      </c>
      <c r="B176" s="68"/>
      <c r="C176" s="68"/>
      <c r="D176" s="69"/>
    </row>
    <row r="177" spans="1:4" x14ac:dyDescent="0.25">
      <c r="A177" s="43">
        <v>1</v>
      </c>
      <c r="B177" s="44" t="s">
        <v>196</v>
      </c>
      <c r="C177" s="44" t="s">
        <v>2</v>
      </c>
      <c r="D177" s="44">
        <v>39649.39</v>
      </c>
    </row>
    <row r="178" spans="1:4" x14ac:dyDescent="0.25">
      <c r="A178" s="43">
        <v>2</v>
      </c>
      <c r="B178" s="44" t="s">
        <v>89</v>
      </c>
      <c r="C178" s="44" t="s">
        <v>3</v>
      </c>
      <c r="D178" s="44">
        <v>65013.53</v>
      </c>
    </row>
    <row r="179" spans="1:4" x14ac:dyDescent="0.25">
      <c r="A179" s="43">
        <v>3</v>
      </c>
      <c r="B179" s="44" t="s">
        <v>411</v>
      </c>
      <c r="C179" s="44" t="s">
        <v>3</v>
      </c>
      <c r="D179" s="44">
        <v>51585.17</v>
      </c>
    </row>
    <row r="180" spans="1:4" x14ac:dyDescent="0.25">
      <c r="A180" s="43">
        <v>4</v>
      </c>
      <c r="B180" s="44" t="s">
        <v>412</v>
      </c>
      <c r="C180" s="44" t="s">
        <v>3</v>
      </c>
      <c r="D180" s="44">
        <v>60495.199999999997</v>
      </c>
    </row>
    <row r="181" spans="1:4" x14ac:dyDescent="0.25">
      <c r="A181" s="43">
        <v>5</v>
      </c>
      <c r="B181" s="44" t="s">
        <v>413</v>
      </c>
      <c r="C181" s="44" t="s">
        <v>271</v>
      </c>
      <c r="D181" s="44">
        <v>49271.75</v>
      </c>
    </row>
    <row r="182" spans="1:4" x14ac:dyDescent="0.25">
      <c r="A182" s="43">
        <v>6</v>
      </c>
      <c r="B182" s="44" t="s">
        <v>414</v>
      </c>
      <c r="C182" s="44" t="s">
        <v>3</v>
      </c>
      <c r="D182" s="44">
        <v>46399.59</v>
      </c>
    </row>
    <row r="183" spans="1:4" ht="15" customHeight="1" x14ac:dyDescent="0.25">
      <c r="A183" s="58" t="s">
        <v>128</v>
      </c>
      <c r="B183" s="58"/>
      <c r="C183" s="58"/>
      <c r="D183" s="58"/>
    </row>
    <row r="184" spans="1:4" x14ac:dyDescent="0.25">
      <c r="A184" s="43">
        <v>1</v>
      </c>
      <c r="B184" s="44" t="s">
        <v>129</v>
      </c>
      <c r="C184" s="44" t="s">
        <v>2</v>
      </c>
      <c r="D184" s="44">
        <v>53036.800000000003</v>
      </c>
    </row>
    <row r="185" spans="1:4" x14ac:dyDescent="0.25">
      <c r="A185" s="43">
        <v>2</v>
      </c>
      <c r="B185" s="44" t="s">
        <v>130</v>
      </c>
      <c r="C185" s="44" t="s">
        <v>38</v>
      </c>
      <c r="D185" s="44">
        <v>38403.800000000003</v>
      </c>
    </row>
    <row r="186" spans="1:4" x14ac:dyDescent="0.25">
      <c r="A186" s="43">
        <v>3</v>
      </c>
      <c r="B186" s="44" t="s">
        <v>131</v>
      </c>
      <c r="C186" s="44" t="s">
        <v>402</v>
      </c>
      <c r="D186" s="44">
        <v>43147.9</v>
      </c>
    </row>
    <row r="187" spans="1:4" x14ac:dyDescent="0.25">
      <c r="A187" s="43">
        <v>4</v>
      </c>
      <c r="B187" s="44" t="s">
        <v>403</v>
      </c>
      <c r="C187" s="44" t="s">
        <v>271</v>
      </c>
      <c r="D187" s="44">
        <v>31518.09</v>
      </c>
    </row>
    <row r="188" spans="1:4" x14ac:dyDescent="0.25">
      <c r="A188" s="43">
        <v>6</v>
      </c>
      <c r="B188" s="44" t="s">
        <v>132</v>
      </c>
      <c r="C188" s="44" t="s">
        <v>4</v>
      </c>
      <c r="D188" s="44">
        <v>26790.65</v>
      </c>
    </row>
    <row r="189" spans="1:4" x14ac:dyDescent="0.25">
      <c r="A189" s="58" t="s">
        <v>198</v>
      </c>
      <c r="B189" s="58"/>
      <c r="C189" s="58"/>
      <c r="D189" s="58"/>
    </row>
    <row r="190" spans="1:4" x14ac:dyDescent="0.25">
      <c r="A190" s="43">
        <v>1</v>
      </c>
      <c r="B190" s="44" t="s">
        <v>256</v>
      </c>
      <c r="C190" s="44" t="s">
        <v>2</v>
      </c>
      <c r="D190" s="44">
        <v>28170</v>
      </c>
    </row>
    <row r="191" spans="1:4" hidden="1" x14ac:dyDescent="0.25">
      <c r="A191" s="43">
        <v>2</v>
      </c>
      <c r="B191" s="44" t="s">
        <v>257</v>
      </c>
      <c r="C191" s="44" t="s">
        <v>3</v>
      </c>
      <c r="D191" s="44"/>
    </row>
    <row r="192" spans="1:4" hidden="1" x14ac:dyDescent="0.25">
      <c r="A192" s="43">
        <v>3</v>
      </c>
      <c r="B192" s="44" t="s">
        <v>258</v>
      </c>
      <c r="C192" s="44" t="s">
        <v>3</v>
      </c>
      <c r="D192" s="44"/>
    </row>
    <row r="193" spans="1:4" hidden="1" x14ac:dyDescent="0.25">
      <c r="A193" s="43">
        <v>4</v>
      </c>
      <c r="B193" s="44" t="s">
        <v>259</v>
      </c>
      <c r="C193" s="44" t="s">
        <v>3</v>
      </c>
      <c r="D193" s="44"/>
    </row>
    <row r="194" spans="1:4" hidden="1" x14ac:dyDescent="0.25">
      <c r="A194" s="43">
        <v>5</v>
      </c>
      <c r="B194" s="44" t="s">
        <v>260</v>
      </c>
      <c r="C194" s="44" t="s">
        <v>3</v>
      </c>
      <c r="D194" s="44"/>
    </row>
    <row r="195" spans="1:4" hidden="1" x14ac:dyDescent="0.25">
      <c r="A195" s="43">
        <v>6</v>
      </c>
      <c r="B195" s="44" t="s">
        <v>261</v>
      </c>
      <c r="C195" s="44" t="s">
        <v>3</v>
      </c>
      <c r="D195" s="44"/>
    </row>
    <row r="196" spans="1:4" x14ac:dyDescent="0.25">
      <c r="A196" s="43">
        <v>2</v>
      </c>
      <c r="B196" s="44" t="s">
        <v>262</v>
      </c>
      <c r="C196" s="44" t="s">
        <v>4</v>
      </c>
      <c r="D196" s="44">
        <v>17624</v>
      </c>
    </row>
    <row r="197" spans="1:4" x14ac:dyDescent="0.25">
      <c r="A197" s="43">
        <v>3</v>
      </c>
      <c r="B197" s="44" t="s">
        <v>356</v>
      </c>
      <c r="C197" s="44" t="s">
        <v>271</v>
      </c>
      <c r="D197" s="44">
        <v>17624</v>
      </c>
    </row>
    <row r="198" spans="1:4" x14ac:dyDescent="0.25">
      <c r="A198" s="60" t="s">
        <v>202</v>
      </c>
      <c r="B198" s="61"/>
      <c r="C198" s="61"/>
      <c r="D198" s="62"/>
    </row>
    <row r="199" spans="1:4" x14ac:dyDescent="0.25">
      <c r="A199" s="18">
        <v>1</v>
      </c>
      <c r="B199" s="22" t="s">
        <v>200</v>
      </c>
      <c r="C199" s="2" t="s">
        <v>59</v>
      </c>
      <c r="D199" s="14">
        <v>44951.62</v>
      </c>
    </row>
    <row r="200" spans="1:4" x14ac:dyDescent="0.25">
      <c r="A200" s="18">
        <v>2</v>
      </c>
      <c r="B200" s="22" t="s">
        <v>276</v>
      </c>
      <c r="C200" s="2" t="s">
        <v>36</v>
      </c>
      <c r="D200" s="14">
        <v>37833.279999999999</v>
      </c>
    </row>
    <row r="201" spans="1:4" x14ac:dyDescent="0.25">
      <c r="A201" s="18">
        <v>3</v>
      </c>
      <c r="B201" s="22" t="s">
        <v>277</v>
      </c>
      <c r="C201" s="2" t="s">
        <v>38</v>
      </c>
      <c r="D201" s="14">
        <v>40357.25</v>
      </c>
    </row>
    <row r="202" spans="1:4" x14ac:dyDescent="0.25">
      <c r="A202" s="18">
        <v>4</v>
      </c>
      <c r="B202" s="22" t="s">
        <v>201</v>
      </c>
      <c r="C202" s="14" t="s">
        <v>271</v>
      </c>
      <c r="D202" s="14">
        <v>29009.63</v>
      </c>
    </row>
    <row r="203" spans="1:4" ht="15" customHeight="1" x14ac:dyDescent="0.25">
      <c r="A203" s="58" t="s">
        <v>178</v>
      </c>
      <c r="B203" s="58"/>
      <c r="C203" s="58"/>
      <c r="D203" s="58"/>
    </row>
    <row r="204" spans="1:4" x14ac:dyDescent="0.25">
      <c r="A204" s="43">
        <v>1</v>
      </c>
      <c r="B204" s="44" t="s">
        <v>179</v>
      </c>
      <c r="C204" s="44" t="s">
        <v>2</v>
      </c>
      <c r="D204" s="44">
        <v>50630.74</v>
      </c>
    </row>
    <row r="205" spans="1:4" x14ac:dyDescent="0.25">
      <c r="A205" s="43">
        <v>2</v>
      </c>
      <c r="B205" s="44" t="s">
        <v>336</v>
      </c>
      <c r="C205" s="44" t="s">
        <v>3</v>
      </c>
      <c r="D205" s="44">
        <v>53407.74</v>
      </c>
    </row>
    <row r="206" spans="1:4" x14ac:dyDescent="0.25">
      <c r="A206" s="43">
        <v>3</v>
      </c>
      <c r="B206" s="44" t="s">
        <v>260</v>
      </c>
      <c r="C206" s="44" t="s">
        <v>3</v>
      </c>
      <c r="D206" s="44">
        <v>44267.71</v>
      </c>
    </row>
    <row r="207" spans="1:4" x14ac:dyDescent="0.25">
      <c r="A207" s="43">
        <v>4</v>
      </c>
      <c r="B207" s="44" t="s">
        <v>181</v>
      </c>
      <c r="C207" s="44" t="s">
        <v>4</v>
      </c>
      <c r="D207" s="44">
        <v>40899.75</v>
      </c>
    </row>
    <row r="208" spans="1:4" x14ac:dyDescent="0.25">
      <c r="A208" s="43">
        <v>5</v>
      </c>
      <c r="B208" s="44" t="s">
        <v>337</v>
      </c>
      <c r="C208" s="44" t="s">
        <v>271</v>
      </c>
      <c r="D208" s="44">
        <v>36454</v>
      </c>
    </row>
    <row r="209" spans="1:4" ht="15" customHeight="1" x14ac:dyDescent="0.25">
      <c r="A209" s="58" t="s">
        <v>125</v>
      </c>
      <c r="B209" s="58"/>
      <c r="C209" s="58"/>
      <c r="D209" s="58"/>
    </row>
    <row r="210" spans="1:4" x14ac:dyDescent="0.25">
      <c r="A210" s="43">
        <v>1</v>
      </c>
      <c r="B210" s="44" t="s">
        <v>287</v>
      </c>
      <c r="C210" s="44" t="s">
        <v>2</v>
      </c>
      <c r="D210" s="44">
        <v>55486.41</v>
      </c>
    </row>
    <row r="211" spans="1:4" x14ac:dyDescent="0.25">
      <c r="A211" s="43">
        <v>2</v>
      </c>
      <c r="B211" s="44" t="s">
        <v>390</v>
      </c>
      <c r="C211" s="40" t="s">
        <v>36</v>
      </c>
      <c r="D211" s="44">
        <v>35032.31</v>
      </c>
    </row>
    <row r="212" spans="1:4" x14ac:dyDescent="0.25">
      <c r="A212" s="43">
        <v>3</v>
      </c>
      <c r="B212" s="44" t="s">
        <v>391</v>
      </c>
      <c r="C212" s="40" t="s">
        <v>36</v>
      </c>
      <c r="D212" s="44">
        <v>33677.85</v>
      </c>
    </row>
    <row r="213" spans="1:4" x14ac:dyDescent="0.25">
      <c r="A213" s="43">
        <v>4</v>
      </c>
      <c r="B213" s="44" t="s">
        <v>289</v>
      </c>
      <c r="C213" s="44" t="s">
        <v>38</v>
      </c>
      <c r="D213" s="44">
        <v>46912.12</v>
      </c>
    </row>
    <row r="214" spans="1:4" x14ac:dyDescent="0.25">
      <c r="A214" s="43">
        <v>5</v>
      </c>
      <c r="B214" s="44" t="s">
        <v>126</v>
      </c>
      <c r="C214" s="44" t="s">
        <v>290</v>
      </c>
      <c r="D214" s="44">
        <v>14472.46</v>
      </c>
    </row>
    <row r="215" spans="1:4" x14ac:dyDescent="0.25">
      <c r="A215" s="43">
        <v>6</v>
      </c>
      <c r="B215" s="44" t="s">
        <v>127</v>
      </c>
      <c r="C215" s="44" t="s">
        <v>271</v>
      </c>
      <c r="D215" s="44">
        <v>37638.120000000003</v>
      </c>
    </row>
    <row r="216" spans="1:4" ht="15" customHeight="1" x14ac:dyDescent="0.25">
      <c r="A216" s="59" t="s">
        <v>192</v>
      </c>
      <c r="B216" s="59"/>
      <c r="C216" s="59"/>
      <c r="D216" s="59"/>
    </row>
    <row r="217" spans="1:4" x14ac:dyDescent="0.25">
      <c r="A217" s="50">
        <v>1</v>
      </c>
      <c r="B217" s="51" t="s">
        <v>193</v>
      </c>
      <c r="C217" s="51" t="s">
        <v>2</v>
      </c>
      <c r="D217" s="51">
        <v>46426.78</v>
      </c>
    </row>
    <row r="218" spans="1:4" x14ac:dyDescent="0.25">
      <c r="A218" s="50">
        <v>2</v>
      </c>
      <c r="B218" s="51" t="s">
        <v>420</v>
      </c>
      <c r="C218" s="51" t="s">
        <v>3</v>
      </c>
      <c r="D218" s="51">
        <v>33692.620000000003</v>
      </c>
    </row>
    <row r="219" spans="1:4" x14ac:dyDescent="0.25">
      <c r="A219" s="50">
        <v>3</v>
      </c>
      <c r="B219" s="51" t="s">
        <v>421</v>
      </c>
      <c r="C219" s="51" t="s">
        <v>3</v>
      </c>
      <c r="D219" s="51">
        <v>48590.23</v>
      </c>
    </row>
    <row r="220" spans="1:4" x14ac:dyDescent="0.25">
      <c r="A220" s="50">
        <v>4</v>
      </c>
      <c r="B220" s="51" t="s">
        <v>195</v>
      </c>
      <c r="C220" s="51" t="s">
        <v>3</v>
      </c>
      <c r="D220" s="51">
        <v>40073.35</v>
      </c>
    </row>
    <row r="221" spans="1:4" x14ac:dyDescent="0.25">
      <c r="A221" s="50">
        <v>5</v>
      </c>
      <c r="B221" s="51" t="s">
        <v>422</v>
      </c>
      <c r="C221" s="51" t="s">
        <v>3</v>
      </c>
      <c r="D221" s="51">
        <v>38284.71</v>
      </c>
    </row>
    <row r="222" spans="1:4" x14ac:dyDescent="0.25">
      <c r="A222" s="50">
        <v>6</v>
      </c>
      <c r="B222" s="51" t="s">
        <v>194</v>
      </c>
      <c r="C222" s="51" t="s">
        <v>3</v>
      </c>
      <c r="D222" s="51">
        <v>40365.480000000003</v>
      </c>
    </row>
    <row r="223" spans="1:4" x14ac:dyDescent="0.25">
      <c r="A223" s="50">
        <v>7</v>
      </c>
      <c r="B223" s="51" t="s">
        <v>197</v>
      </c>
      <c r="C223" s="51" t="s">
        <v>4</v>
      </c>
      <c r="D223" s="51">
        <v>32937.879999999997</v>
      </c>
    </row>
    <row r="224" spans="1:4" x14ac:dyDescent="0.25">
      <c r="A224" s="50">
        <v>8</v>
      </c>
      <c r="B224" s="51" t="s">
        <v>423</v>
      </c>
      <c r="C224" s="51" t="s">
        <v>4</v>
      </c>
      <c r="D224" s="51">
        <v>45505.8</v>
      </c>
    </row>
    <row r="225" spans="1:1016" x14ac:dyDescent="0.25">
      <c r="A225" s="50">
        <v>9</v>
      </c>
      <c r="B225" s="51" t="s">
        <v>424</v>
      </c>
      <c r="C225" s="51" t="s">
        <v>271</v>
      </c>
      <c r="D225" s="51">
        <v>36423.800000000003</v>
      </c>
    </row>
    <row r="226" spans="1:1016" x14ac:dyDescent="0.25">
      <c r="A226" s="58" t="s">
        <v>173</v>
      </c>
      <c r="B226" s="58"/>
      <c r="C226" s="58"/>
      <c r="D226" s="58"/>
    </row>
    <row r="227" spans="1:1016" x14ac:dyDescent="0.25">
      <c r="A227" s="45">
        <v>1</v>
      </c>
      <c r="B227" s="46" t="s">
        <v>174</v>
      </c>
      <c r="C227" s="46" t="s">
        <v>2</v>
      </c>
      <c r="D227" s="46">
        <v>42002.19</v>
      </c>
    </row>
    <row r="228" spans="1:1016" s="16" customFormat="1" x14ac:dyDescent="0.25">
      <c r="A228" s="45">
        <v>2</v>
      </c>
      <c r="B228" s="46" t="s">
        <v>281</v>
      </c>
      <c r="C228" s="46" t="s">
        <v>175</v>
      </c>
      <c r="D228" s="46">
        <v>37566.14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  <c r="IW228" s="15"/>
      <c r="IX228" s="15"/>
      <c r="IY228" s="15"/>
      <c r="IZ228" s="15"/>
      <c r="JA228" s="15"/>
      <c r="JB228" s="15"/>
      <c r="JC228" s="15"/>
      <c r="JD228" s="15"/>
      <c r="JE228" s="15"/>
      <c r="JF228" s="15"/>
      <c r="JG228" s="15"/>
      <c r="JH228" s="15"/>
      <c r="JI228" s="15"/>
      <c r="JJ228" s="15"/>
      <c r="JK228" s="15"/>
      <c r="JL228" s="15"/>
      <c r="JM228" s="15"/>
      <c r="JN228" s="15"/>
      <c r="JO228" s="15"/>
      <c r="JP228" s="15"/>
      <c r="JQ228" s="15"/>
      <c r="JR228" s="15"/>
      <c r="JS228" s="15"/>
      <c r="JT228" s="15"/>
      <c r="JU228" s="15"/>
      <c r="JV228" s="15"/>
      <c r="JW228" s="15"/>
      <c r="JX228" s="15"/>
      <c r="JY228" s="15"/>
      <c r="JZ228" s="15"/>
      <c r="KA228" s="15"/>
      <c r="KB228" s="15"/>
      <c r="KC228" s="15"/>
      <c r="KD228" s="15"/>
      <c r="KE228" s="15"/>
      <c r="KF228" s="15"/>
      <c r="KG228" s="15"/>
      <c r="KH228" s="15"/>
      <c r="KI228" s="15"/>
      <c r="KJ228" s="15"/>
      <c r="KK228" s="15"/>
      <c r="KL228" s="15"/>
      <c r="KM228" s="15"/>
      <c r="KN228" s="15"/>
      <c r="KO228" s="15"/>
      <c r="KP228" s="15"/>
      <c r="KQ228" s="15"/>
      <c r="KR228" s="15"/>
      <c r="KS228" s="15"/>
      <c r="KT228" s="15"/>
      <c r="KU228" s="15"/>
      <c r="KV228" s="15"/>
      <c r="KW228" s="15"/>
      <c r="KX228" s="15"/>
      <c r="KY228" s="15"/>
      <c r="KZ228" s="15"/>
      <c r="LA228" s="15"/>
      <c r="LB228" s="15"/>
      <c r="LC228" s="15"/>
      <c r="LD228" s="15"/>
      <c r="LE228" s="15"/>
      <c r="LF228" s="15"/>
      <c r="LG228" s="15"/>
      <c r="LH228" s="15"/>
      <c r="LI228" s="15"/>
      <c r="LJ228" s="15"/>
      <c r="LK228" s="15"/>
      <c r="LL228" s="15"/>
      <c r="LM228" s="15"/>
      <c r="LN228" s="15"/>
      <c r="LO228" s="15"/>
      <c r="LP228" s="15"/>
      <c r="LQ228" s="15"/>
      <c r="LR228" s="15"/>
      <c r="LS228" s="15"/>
      <c r="LT228" s="15"/>
      <c r="LU228" s="15"/>
      <c r="LV228" s="15"/>
      <c r="LW228" s="15"/>
      <c r="LX228" s="15"/>
      <c r="LY228" s="15"/>
      <c r="LZ228" s="15"/>
      <c r="MA228" s="15"/>
      <c r="MB228" s="15"/>
      <c r="MC228" s="15"/>
      <c r="MD228" s="15"/>
      <c r="ME228" s="15"/>
      <c r="MF228" s="15"/>
      <c r="MG228" s="15"/>
      <c r="MH228" s="15"/>
      <c r="MI228" s="15"/>
      <c r="MJ228" s="15"/>
      <c r="MK228" s="15"/>
      <c r="ML228" s="15"/>
      <c r="MM228" s="15"/>
      <c r="MN228" s="15"/>
      <c r="MO228" s="15"/>
      <c r="MP228" s="15"/>
      <c r="MQ228" s="15"/>
      <c r="MR228" s="15"/>
      <c r="MS228" s="15"/>
      <c r="MT228" s="15"/>
      <c r="MU228" s="15"/>
      <c r="MV228" s="15"/>
      <c r="MW228" s="15"/>
      <c r="MX228" s="15"/>
      <c r="MY228" s="15"/>
      <c r="MZ228" s="15"/>
      <c r="NA228" s="15"/>
      <c r="NB228" s="15"/>
      <c r="NC228" s="15"/>
      <c r="ND228" s="15"/>
      <c r="NE228" s="15"/>
      <c r="NF228" s="15"/>
      <c r="NG228" s="15"/>
      <c r="NH228" s="15"/>
      <c r="NI228" s="15"/>
      <c r="NJ228" s="15"/>
      <c r="NK228" s="15"/>
      <c r="NL228" s="15"/>
      <c r="NM228" s="15"/>
      <c r="NN228" s="15"/>
      <c r="NO228" s="15"/>
      <c r="NP228" s="15"/>
      <c r="NQ228" s="15"/>
      <c r="NR228" s="15"/>
      <c r="NS228" s="15"/>
      <c r="NT228" s="15"/>
      <c r="NU228" s="15"/>
      <c r="NV228" s="15"/>
      <c r="NW228" s="15"/>
      <c r="NX228" s="15"/>
      <c r="NY228" s="15"/>
      <c r="NZ228" s="15"/>
      <c r="OA228" s="15"/>
      <c r="OB228" s="15"/>
      <c r="OC228" s="15"/>
      <c r="OD228" s="15"/>
      <c r="OE228" s="15"/>
      <c r="OF228" s="15"/>
      <c r="OG228" s="15"/>
      <c r="OH228" s="15"/>
      <c r="OI228" s="15"/>
      <c r="OJ228" s="15"/>
      <c r="OK228" s="15"/>
      <c r="OL228" s="15"/>
      <c r="OM228" s="15"/>
      <c r="ON228" s="15"/>
      <c r="OO228" s="15"/>
      <c r="OP228" s="15"/>
      <c r="OQ228" s="15"/>
      <c r="OR228" s="15"/>
      <c r="OS228" s="15"/>
      <c r="OT228" s="15"/>
      <c r="OU228" s="15"/>
      <c r="OV228" s="15"/>
      <c r="OW228" s="15"/>
      <c r="OX228" s="15"/>
      <c r="OY228" s="15"/>
      <c r="OZ228" s="15"/>
      <c r="PA228" s="15"/>
      <c r="PB228" s="15"/>
      <c r="PC228" s="15"/>
      <c r="PD228" s="15"/>
      <c r="PE228" s="15"/>
      <c r="PF228" s="15"/>
      <c r="PG228" s="15"/>
      <c r="PH228" s="15"/>
      <c r="PI228" s="15"/>
      <c r="PJ228" s="15"/>
      <c r="PK228" s="15"/>
      <c r="PL228" s="15"/>
      <c r="PM228" s="15"/>
      <c r="PN228" s="15"/>
      <c r="PO228" s="15"/>
      <c r="PP228" s="15"/>
      <c r="PQ228" s="15"/>
      <c r="PR228" s="15"/>
      <c r="PS228" s="15"/>
      <c r="PT228" s="15"/>
      <c r="PU228" s="15"/>
      <c r="PV228" s="15"/>
      <c r="PW228" s="15"/>
      <c r="PX228" s="15"/>
      <c r="PY228" s="15"/>
      <c r="PZ228" s="15"/>
      <c r="QA228" s="15"/>
      <c r="QB228" s="15"/>
      <c r="QC228" s="15"/>
      <c r="QD228" s="15"/>
      <c r="QE228" s="15"/>
      <c r="QF228" s="15"/>
      <c r="QG228" s="15"/>
      <c r="QH228" s="15"/>
      <c r="QI228" s="15"/>
      <c r="QJ228" s="15"/>
      <c r="QK228" s="15"/>
      <c r="QL228" s="15"/>
      <c r="QM228" s="15"/>
      <c r="QN228" s="15"/>
      <c r="QO228" s="15"/>
      <c r="QP228" s="15"/>
      <c r="QQ228" s="15"/>
      <c r="QR228" s="15"/>
      <c r="QS228" s="15"/>
      <c r="QT228" s="15"/>
      <c r="QU228" s="15"/>
      <c r="QV228" s="15"/>
      <c r="QW228" s="15"/>
      <c r="QX228" s="15"/>
      <c r="QY228" s="15"/>
      <c r="QZ228" s="15"/>
      <c r="RA228" s="15"/>
      <c r="RB228" s="15"/>
      <c r="RC228" s="15"/>
      <c r="RD228" s="15"/>
      <c r="RE228" s="15"/>
      <c r="RF228" s="15"/>
      <c r="RG228" s="15"/>
      <c r="RH228" s="15"/>
      <c r="RI228" s="15"/>
      <c r="RJ228" s="15"/>
      <c r="RK228" s="15"/>
      <c r="RL228" s="15"/>
      <c r="RM228" s="15"/>
      <c r="RN228" s="15"/>
      <c r="RO228" s="15"/>
      <c r="RP228" s="15"/>
      <c r="RQ228" s="15"/>
      <c r="RR228" s="15"/>
      <c r="RS228" s="15"/>
      <c r="RT228" s="15"/>
      <c r="RU228" s="15"/>
      <c r="RV228" s="15"/>
      <c r="RW228" s="15"/>
      <c r="RX228" s="15"/>
      <c r="RY228" s="15"/>
      <c r="RZ228" s="15"/>
      <c r="SA228" s="15"/>
      <c r="SB228" s="15"/>
      <c r="SC228" s="15"/>
      <c r="SD228" s="15"/>
      <c r="SE228" s="15"/>
      <c r="SF228" s="15"/>
      <c r="SG228" s="15"/>
      <c r="SH228" s="15"/>
      <c r="SI228" s="15"/>
      <c r="SJ228" s="15"/>
      <c r="SK228" s="15"/>
      <c r="SL228" s="15"/>
      <c r="SM228" s="15"/>
      <c r="SN228" s="15"/>
      <c r="SO228" s="15"/>
      <c r="SP228" s="15"/>
      <c r="SQ228" s="15"/>
      <c r="SR228" s="15"/>
      <c r="SS228" s="15"/>
      <c r="ST228" s="15"/>
      <c r="SU228" s="15"/>
      <c r="SV228" s="15"/>
      <c r="SW228" s="15"/>
      <c r="SX228" s="15"/>
      <c r="SY228" s="15"/>
      <c r="SZ228" s="15"/>
      <c r="TA228" s="15"/>
      <c r="TB228" s="15"/>
      <c r="TC228" s="15"/>
      <c r="TD228" s="15"/>
      <c r="TE228" s="15"/>
      <c r="TF228" s="15"/>
      <c r="TG228" s="15"/>
      <c r="TH228" s="15"/>
      <c r="TI228" s="15"/>
      <c r="TJ228" s="15"/>
      <c r="TK228" s="15"/>
      <c r="TL228" s="15"/>
      <c r="TM228" s="15"/>
      <c r="TN228" s="15"/>
      <c r="TO228" s="15"/>
      <c r="TP228" s="15"/>
      <c r="TQ228" s="15"/>
      <c r="TR228" s="15"/>
      <c r="TS228" s="15"/>
      <c r="TT228" s="15"/>
      <c r="TU228" s="15"/>
      <c r="TV228" s="15"/>
      <c r="TW228" s="15"/>
      <c r="TX228" s="15"/>
      <c r="TY228" s="15"/>
      <c r="TZ228" s="15"/>
      <c r="UA228" s="15"/>
      <c r="UB228" s="15"/>
      <c r="UC228" s="15"/>
      <c r="UD228" s="15"/>
      <c r="UE228" s="15"/>
      <c r="UF228" s="15"/>
      <c r="UG228" s="15"/>
      <c r="UH228" s="15"/>
      <c r="UI228" s="15"/>
      <c r="UJ228" s="15"/>
      <c r="UK228" s="15"/>
      <c r="UL228" s="15"/>
      <c r="UM228" s="15"/>
      <c r="UN228" s="15"/>
      <c r="UO228" s="15"/>
      <c r="UP228" s="15"/>
      <c r="UQ228" s="15"/>
      <c r="UR228" s="15"/>
      <c r="US228" s="15"/>
      <c r="UT228" s="15"/>
      <c r="UU228" s="15"/>
      <c r="UV228" s="15"/>
      <c r="UW228" s="15"/>
      <c r="UX228" s="15"/>
      <c r="UY228" s="15"/>
      <c r="UZ228" s="15"/>
      <c r="VA228" s="15"/>
      <c r="VB228" s="15"/>
      <c r="VC228" s="15"/>
      <c r="VD228" s="15"/>
      <c r="VE228" s="15"/>
      <c r="VF228" s="15"/>
      <c r="VG228" s="15"/>
      <c r="VH228" s="15"/>
      <c r="VI228" s="15"/>
      <c r="VJ228" s="15"/>
      <c r="VK228" s="15"/>
      <c r="VL228" s="15"/>
      <c r="VM228" s="15"/>
      <c r="VN228" s="15"/>
      <c r="VO228" s="15"/>
      <c r="VP228" s="15"/>
      <c r="VQ228" s="15"/>
      <c r="VR228" s="15"/>
      <c r="VS228" s="15"/>
      <c r="VT228" s="15"/>
      <c r="VU228" s="15"/>
      <c r="VV228" s="15"/>
      <c r="VW228" s="15"/>
      <c r="VX228" s="15"/>
      <c r="VY228" s="15"/>
      <c r="VZ228" s="15"/>
      <c r="WA228" s="15"/>
      <c r="WB228" s="15"/>
      <c r="WC228" s="15"/>
      <c r="WD228" s="15"/>
      <c r="WE228" s="15"/>
      <c r="WF228" s="15"/>
      <c r="WG228" s="15"/>
      <c r="WH228" s="15"/>
      <c r="WI228" s="15"/>
      <c r="WJ228" s="15"/>
      <c r="WK228" s="15"/>
      <c r="WL228" s="15"/>
      <c r="WM228" s="15"/>
      <c r="WN228" s="15"/>
      <c r="WO228" s="15"/>
      <c r="WP228" s="15"/>
      <c r="WQ228" s="15"/>
      <c r="WR228" s="15"/>
      <c r="WS228" s="15"/>
      <c r="WT228" s="15"/>
      <c r="WU228" s="15"/>
      <c r="WV228" s="15"/>
      <c r="WW228" s="15"/>
      <c r="WX228" s="15"/>
      <c r="WY228" s="15"/>
      <c r="WZ228" s="15"/>
      <c r="XA228" s="15"/>
      <c r="XB228" s="15"/>
      <c r="XC228" s="15"/>
      <c r="XD228" s="15"/>
      <c r="XE228" s="15"/>
      <c r="XF228" s="15"/>
      <c r="XG228" s="15"/>
      <c r="XH228" s="15"/>
      <c r="XI228" s="15"/>
      <c r="XJ228" s="15"/>
      <c r="XK228" s="15"/>
      <c r="XL228" s="15"/>
      <c r="XM228" s="15"/>
      <c r="XN228" s="15"/>
      <c r="XO228" s="15"/>
      <c r="XP228" s="15"/>
      <c r="XQ228" s="15"/>
      <c r="XR228" s="15"/>
      <c r="XS228" s="15"/>
      <c r="XT228" s="15"/>
      <c r="XU228" s="15"/>
      <c r="XV228" s="15"/>
      <c r="XW228" s="15"/>
      <c r="XX228" s="15"/>
      <c r="XY228" s="15"/>
      <c r="XZ228" s="15"/>
      <c r="YA228" s="15"/>
      <c r="YB228" s="15"/>
      <c r="YC228" s="15"/>
      <c r="YD228" s="15"/>
      <c r="YE228" s="15"/>
      <c r="YF228" s="15"/>
      <c r="YG228" s="15"/>
      <c r="YH228" s="15"/>
      <c r="YI228" s="15"/>
      <c r="YJ228" s="15"/>
      <c r="YK228" s="15"/>
      <c r="YL228" s="15"/>
      <c r="YM228" s="15"/>
      <c r="YN228" s="15"/>
      <c r="YO228" s="15"/>
      <c r="YP228" s="15"/>
      <c r="YQ228" s="15"/>
      <c r="YR228" s="15"/>
      <c r="YS228" s="15"/>
      <c r="YT228" s="15"/>
      <c r="YU228" s="15"/>
      <c r="YV228" s="15"/>
      <c r="YW228" s="15"/>
      <c r="YX228" s="15"/>
      <c r="YY228" s="15"/>
      <c r="YZ228" s="15"/>
      <c r="ZA228" s="15"/>
      <c r="ZB228" s="15"/>
      <c r="ZC228" s="15"/>
      <c r="ZD228" s="15"/>
      <c r="ZE228" s="15"/>
      <c r="ZF228" s="15"/>
      <c r="ZG228" s="15"/>
      <c r="ZH228" s="15"/>
      <c r="ZI228" s="15"/>
      <c r="ZJ228" s="15"/>
      <c r="ZK228" s="15"/>
      <c r="ZL228" s="15"/>
      <c r="ZM228" s="15"/>
      <c r="ZN228" s="15"/>
      <c r="ZO228" s="15"/>
      <c r="ZP228" s="15"/>
      <c r="ZQ228" s="15"/>
      <c r="ZR228" s="15"/>
      <c r="ZS228" s="15"/>
      <c r="ZT228" s="15"/>
      <c r="ZU228" s="15"/>
      <c r="ZV228" s="15"/>
      <c r="ZW228" s="15"/>
      <c r="ZX228" s="15"/>
      <c r="ZY228" s="15"/>
      <c r="ZZ228" s="15"/>
      <c r="AAA228" s="15"/>
      <c r="AAB228" s="15"/>
      <c r="AAC228" s="15"/>
      <c r="AAD228" s="15"/>
      <c r="AAE228" s="15"/>
      <c r="AAF228" s="15"/>
      <c r="AAG228" s="15"/>
      <c r="AAH228" s="15"/>
      <c r="AAI228" s="15"/>
      <c r="AAJ228" s="15"/>
      <c r="AAK228" s="15"/>
      <c r="AAL228" s="15"/>
      <c r="AAM228" s="15"/>
      <c r="AAN228" s="15"/>
      <c r="AAO228" s="15"/>
      <c r="AAP228" s="15"/>
      <c r="AAQ228" s="15"/>
      <c r="AAR228" s="15"/>
      <c r="AAS228" s="15"/>
      <c r="AAT228" s="15"/>
      <c r="AAU228" s="15"/>
      <c r="AAV228" s="15"/>
      <c r="AAW228" s="15"/>
      <c r="AAX228" s="15"/>
      <c r="AAY228" s="15"/>
      <c r="AAZ228" s="15"/>
      <c r="ABA228" s="15"/>
      <c r="ABB228" s="15"/>
      <c r="ABC228" s="15"/>
      <c r="ABD228" s="15"/>
      <c r="ABE228" s="15"/>
      <c r="ABF228" s="15"/>
      <c r="ABG228" s="15"/>
      <c r="ABH228" s="15"/>
      <c r="ABI228" s="15"/>
      <c r="ABJ228" s="15"/>
      <c r="ABK228" s="15"/>
      <c r="ABL228" s="15"/>
      <c r="ABM228" s="15"/>
      <c r="ABN228" s="15"/>
      <c r="ABO228" s="15"/>
      <c r="ABP228" s="15"/>
      <c r="ABQ228" s="15"/>
      <c r="ABR228" s="15"/>
      <c r="ABS228" s="15"/>
      <c r="ABT228" s="15"/>
      <c r="ABU228" s="15"/>
      <c r="ABV228" s="15"/>
      <c r="ABW228" s="15"/>
      <c r="ABX228" s="15"/>
      <c r="ABY228" s="15"/>
      <c r="ABZ228" s="15"/>
      <c r="ACA228" s="15"/>
      <c r="ACB228" s="15"/>
      <c r="ACC228" s="15"/>
      <c r="ACD228" s="15"/>
      <c r="ACE228" s="15"/>
      <c r="ACF228" s="15"/>
      <c r="ACG228" s="15"/>
      <c r="ACH228" s="15"/>
      <c r="ACI228" s="15"/>
      <c r="ACJ228" s="15"/>
      <c r="ACK228" s="15"/>
      <c r="ACL228" s="15"/>
      <c r="ACM228" s="15"/>
      <c r="ACN228" s="15"/>
      <c r="ACO228" s="15"/>
      <c r="ACP228" s="15"/>
      <c r="ACQ228" s="15"/>
      <c r="ACR228" s="15"/>
      <c r="ACS228" s="15"/>
      <c r="ACT228" s="15"/>
      <c r="ACU228" s="15"/>
      <c r="ACV228" s="15"/>
      <c r="ACW228" s="15"/>
      <c r="ACX228" s="15"/>
      <c r="ACY228" s="15"/>
      <c r="ACZ228" s="15"/>
      <c r="ADA228" s="15"/>
      <c r="ADB228" s="15"/>
      <c r="ADC228" s="15"/>
      <c r="ADD228" s="15"/>
      <c r="ADE228" s="15"/>
      <c r="ADF228" s="15"/>
      <c r="ADG228" s="15"/>
      <c r="ADH228" s="15"/>
      <c r="ADI228" s="15"/>
      <c r="ADJ228" s="15"/>
      <c r="ADK228" s="15"/>
      <c r="ADL228" s="15"/>
      <c r="ADM228" s="15"/>
      <c r="ADN228" s="15"/>
      <c r="ADO228" s="15"/>
      <c r="ADP228" s="15"/>
      <c r="ADQ228" s="15"/>
      <c r="ADR228" s="15"/>
      <c r="ADS228" s="15"/>
      <c r="ADT228" s="15"/>
      <c r="ADU228" s="15"/>
      <c r="ADV228" s="15"/>
      <c r="ADW228" s="15"/>
      <c r="ADX228" s="15"/>
      <c r="ADY228" s="15"/>
      <c r="ADZ228" s="15"/>
      <c r="AEA228" s="15"/>
      <c r="AEB228" s="15"/>
      <c r="AEC228" s="15"/>
      <c r="AED228" s="15"/>
      <c r="AEE228" s="15"/>
      <c r="AEF228" s="15"/>
      <c r="AEG228" s="15"/>
      <c r="AEH228" s="15"/>
      <c r="AEI228" s="15"/>
      <c r="AEJ228" s="15"/>
      <c r="AEK228" s="15"/>
      <c r="AEL228" s="15"/>
      <c r="AEM228" s="15"/>
      <c r="AEN228" s="15"/>
      <c r="AEO228" s="15"/>
      <c r="AEP228" s="15"/>
      <c r="AEQ228" s="15"/>
      <c r="AER228" s="15"/>
      <c r="AES228" s="15"/>
      <c r="AET228" s="15"/>
      <c r="AEU228" s="15"/>
      <c r="AEV228" s="15"/>
      <c r="AEW228" s="15"/>
      <c r="AEX228" s="15"/>
      <c r="AEY228" s="15"/>
      <c r="AEZ228" s="15"/>
      <c r="AFA228" s="15"/>
      <c r="AFB228" s="15"/>
      <c r="AFC228" s="15"/>
      <c r="AFD228" s="15"/>
      <c r="AFE228" s="15"/>
      <c r="AFF228" s="15"/>
      <c r="AFG228" s="15"/>
      <c r="AFH228" s="15"/>
      <c r="AFI228" s="15"/>
      <c r="AFJ228" s="15"/>
      <c r="AFK228" s="15"/>
      <c r="AFL228" s="15"/>
      <c r="AFM228" s="15"/>
      <c r="AFN228" s="15"/>
      <c r="AFO228" s="15"/>
      <c r="AFP228" s="15"/>
      <c r="AFQ228" s="15"/>
      <c r="AFR228" s="15"/>
      <c r="AFS228" s="15"/>
      <c r="AFT228" s="15"/>
      <c r="AFU228" s="15"/>
      <c r="AFV228" s="15"/>
      <c r="AFW228" s="15"/>
      <c r="AFX228" s="15"/>
      <c r="AFY228" s="15"/>
      <c r="AFZ228" s="15"/>
      <c r="AGA228" s="15"/>
      <c r="AGB228" s="15"/>
      <c r="AGC228" s="15"/>
      <c r="AGD228" s="15"/>
      <c r="AGE228" s="15"/>
      <c r="AGF228" s="15"/>
      <c r="AGG228" s="15"/>
      <c r="AGH228" s="15"/>
      <c r="AGI228" s="15"/>
      <c r="AGJ228" s="15"/>
      <c r="AGK228" s="15"/>
      <c r="AGL228" s="15"/>
      <c r="AGM228" s="15"/>
      <c r="AGN228" s="15"/>
      <c r="AGO228" s="15"/>
      <c r="AGP228" s="15"/>
      <c r="AGQ228" s="15"/>
      <c r="AGR228" s="15"/>
      <c r="AGS228" s="15"/>
      <c r="AGT228" s="15"/>
      <c r="AGU228" s="15"/>
      <c r="AGV228" s="15"/>
      <c r="AGW228" s="15"/>
      <c r="AGX228" s="15"/>
      <c r="AGY228" s="15"/>
      <c r="AGZ228" s="15"/>
      <c r="AHA228" s="15"/>
      <c r="AHB228" s="15"/>
      <c r="AHC228" s="15"/>
      <c r="AHD228" s="15"/>
      <c r="AHE228" s="15"/>
      <c r="AHF228" s="15"/>
      <c r="AHG228" s="15"/>
      <c r="AHH228" s="15"/>
      <c r="AHI228" s="15"/>
      <c r="AHJ228" s="15"/>
      <c r="AHK228" s="15"/>
      <c r="AHL228" s="15"/>
      <c r="AHM228" s="15"/>
      <c r="AHN228" s="15"/>
      <c r="AHO228" s="15"/>
      <c r="AHP228" s="15"/>
      <c r="AHQ228" s="15"/>
      <c r="AHR228" s="15"/>
      <c r="AHS228" s="15"/>
      <c r="AHT228" s="15"/>
      <c r="AHU228" s="15"/>
      <c r="AHV228" s="15"/>
      <c r="AHW228" s="15"/>
      <c r="AHX228" s="15"/>
      <c r="AHY228" s="15"/>
      <c r="AHZ228" s="15"/>
      <c r="AIA228" s="15"/>
      <c r="AIB228" s="15"/>
      <c r="AIC228" s="15"/>
      <c r="AID228" s="15"/>
      <c r="AIE228" s="15"/>
      <c r="AIF228" s="15"/>
      <c r="AIG228" s="15"/>
      <c r="AIH228" s="15"/>
      <c r="AII228" s="15"/>
      <c r="AIJ228" s="15"/>
      <c r="AIK228" s="15"/>
      <c r="AIL228" s="15"/>
      <c r="AIM228" s="15"/>
      <c r="AIN228" s="15"/>
      <c r="AIO228" s="15"/>
      <c r="AIP228" s="15"/>
      <c r="AIQ228" s="15"/>
      <c r="AIR228" s="15"/>
      <c r="AIS228" s="15"/>
      <c r="AIT228" s="15"/>
      <c r="AIU228" s="15"/>
      <c r="AIV228" s="15"/>
      <c r="AIW228" s="15"/>
      <c r="AIX228" s="15"/>
      <c r="AIY228" s="15"/>
      <c r="AIZ228" s="15"/>
      <c r="AJA228" s="15"/>
      <c r="AJB228" s="15"/>
      <c r="AJC228" s="15"/>
      <c r="AJD228" s="15"/>
      <c r="AJE228" s="15"/>
      <c r="AJF228" s="15"/>
      <c r="AJG228" s="15"/>
      <c r="AJH228" s="15"/>
      <c r="AJI228" s="15"/>
      <c r="AJJ228" s="15"/>
      <c r="AJK228" s="15"/>
      <c r="AJL228" s="15"/>
      <c r="AJM228" s="15"/>
      <c r="AJN228" s="15"/>
      <c r="AJO228" s="15"/>
      <c r="AJP228" s="15"/>
      <c r="AJQ228" s="15"/>
      <c r="AJR228" s="15"/>
      <c r="AJS228" s="15"/>
      <c r="AJT228" s="15"/>
      <c r="AJU228" s="15"/>
      <c r="AJV228" s="15"/>
      <c r="AJW228" s="15"/>
      <c r="AJX228" s="15"/>
      <c r="AJY228" s="15"/>
      <c r="AJZ228" s="15"/>
      <c r="AKA228" s="15"/>
      <c r="AKB228" s="15"/>
      <c r="AKC228" s="15"/>
      <c r="AKD228" s="15"/>
      <c r="AKE228" s="15"/>
      <c r="AKF228" s="15"/>
      <c r="AKG228" s="15"/>
      <c r="AKH228" s="15"/>
      <c r="AKI228" s="15"/>
      <c r="AKJ228" s="15"/>
      <c r="AKK228" s="15"/>
      <c r="AKL228" s="15"/>
      <c r="AKM228" s="15"/>
      <c r="AKN228" s="15"/>
      <c r="AKO228" s="15"/>
      <c r="AKP228" s="15"/>
      <c r="AKQ228" s="15"/>
      <c r="AKR228" s="15"/>
      <c r="AKS228" s="15"/>
      <c r="AKT228" s="15"/>
      <c r="AKU228" s="15"/>
      <c r="AKV228" s="15"/>
      <c r="AKW228" s="15"/>
      <c r="AKX228" s="15"/>
      <c r="AKY228" s="15"/>
      <c r="AKZ228" s="15"/>
      <c r="ALA228" s="15"/>
      <c r="ALB228" s="15"/>
      <c r="ALC228" s="15"/>
      <c r="ALD228" s="15"/>
      <c r="ALE228" s="15"/>
      <c r="ALF228" s="15"/>
      <c r="ALG228" s="15"/>
      <c r="ALH228" s="15"/>
      <c r="ALI228" s="15"/>
      <c r="ALJ228" s="15"/>
      <c r="ALK228" s="15"/>
      <c r="ALL228" s="15"/>
      <c r="ALM228" s="15"/>
      <c r="ALN228" s="15"/>
      <c r="ALO228" s="15"/>
      <c r="ALP228" s="15"/>
      <c r="ALQ228" s="15"/>
      <c r="ALR228" s="15"/>
      <c r="ALS228" s="15"/>
      <c r="ALT228" s="15"/>
      <c r="ALU228" s="15"/>
      <c r="ALV228" s="15"/>
      <c r="ALW228" s="15"/>
      <c r="ALX228" s="15"/>
      <c r="ALY228" s="15"/>
      <c r="ALZ228" s="15"/>
      <c r="AMA228" s="15"/>
      <c r="AMB228" s="15"/>
    </row>
    <row r="229" spans="1:1016" s="16" customFormat="1" x14ac:dyDescent="0.25">
      <c r="A229" s="45">
        <v>3</v>
      </c>
      <c r="B229" s="46" t="s">
        <v>176</v>
      </c>
      <c r="C229" s="46" t="s">
        <v>38</v>
      </c>
      <c r="D229" s="46">
        <v>31214.7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  <c r="IW229" s="15"/>
      <c r="IX229" s="15"/>
      <c r="IY229" s="15"/>
      <c r="IZ229" s="15"/>
      <c r="JA229" s="15"/>
      <c r="JB229" s="15"/>
      <c r="JC229" s="15"/>
      <c r="JD229" s="15"/>
      <c r="JE229" s="15"/>
      <c r="JF229" s="15"/>
      <c r="JG229" s="15"/>
      <c r="JH229" s="15"/>
      <c r="JI229" s="15"/>
      <c r="JJ229" s="15"/>
      <c r="JK229" s="15"/>
      <c r="JL229" s="15"/>
      <c r="JM229" s="15"/>
      <c r="JN229" s="15"/>
      <c r="JO229" s="15"/>
      <c r="JP229" s="15"/>
      <c r="JQ229" s="15"/>
      <c r="JR229" s="15"/>
      <c r="JS229" s="15"/>
      <c r="JT229" s="15"/>
      <c r="JU229" s="15"/>
      <c r="JV229" s="15"/>
      <c r="JW229" s="15"/>
      <c r="JX229" s="15"/>
      <c r="JY229" s="15"/>
      <c r="JZ229" s="15"/>
      <c r="KA229" s="15"/>
      <c r="KB229" s="15"/>
      <c r="KC229" s="15"/>
      <c r="KD229" s="15"/>
      <c r="KE229" s="15"/>
      <c r="KF229" s="15"/>
      <c r="KG229" s="15"/>
      <c r="KH229" s="15"/>
      <c r="KI229" s="15"/>
      <c r="KJ229" s="15"/>
      <c r="KK229" s="15"/>
      <c r="KL229" s="15"/>
      <c r="KM229" s="15"/>
      <c r="KN229" s="15"/>
      <c r="KO229" s="15"/>
      <c r="KP229" s="15"/>
      <c r="KQ229" s="15"/>
      <c r="KR229" s="15"/>
      <c r="KS229" s="15"/>
      <c r="KT229" s="15"/>
      <c r="KU229" s="15"/>
      <c r="KV229" s="15"/>
      <c r="KW229" s="15"/>
      <c r="KX229" s="15"/>
      <c r="KY229" s="15"/>
      <c r="KZ229" s="15"/>
      <c r="LA229" s="15"/>
      <c r="LB229" s="15"/>
      <c r="LC229" s="15"/>
      <c r="LD229" s="15"/>
      <c r="LE229" s="15"/>
      <c r="LF229" s="15"/>
      <c r="LG229" s="15"/>
      <c r="LH229" s="15"/>
      <c r="LI229" s="15"/>
      <c r="LJ229" s="15"/>
      <c r="LK229" s="15"/>
      <c r="LL229" s="15"/>
      <c r="LM229" s="15"/>
      <c r="LN229" s="15"/>
      <c r="LO229" s="15"/>
      <c r="LP229" s="15"/>
      <c r="LQ229" s="15"/>
      <c r="LR229" s="15"/>
      <c r="LS229" s="15"/>
      <c r="LT229" s="15"/>
      <c r="LU229" s="15"/>
      <c r="LV229" s="15"/>
      <c r="LW229" s="15"/>
      <c r="LX229" s="15"/>
      <c r="LY229" s="15"/>
      <c r="LZ229" s="15"/>
      <c r="MA229" s="15"/>
      <c r="MB229" s="15"/>
      <c r="MC229" s="15"/>
      <c r="MD229" s="15"/>
      <c r="ME229" s="15"/>
      <c r="MF229" s="15"/>
      <c r="MG229" s="15"/>
      <c r="MH229" s="15"/>
      <c r="MI229" s="15"/>
      <c r="MJ229" s="15"/>
      <c r="MK229" s="15"/>
      <c r="ML229" s="15"/>
      <c r="MM229" s="15"/>
      <c r="MN229" s="15"/>
      <c r="MO229" s="15"/>
      <c r="MP229" s="15"/>
      <c r="MQ229" s="15"/>
      <c r="MR229" s="15"/>
      <c r="MS229" s="15"/>
      <c r="MT229" s="15"/>
      <c r="MU229" s="15"/>
      <c r="MV229" s="15"/>
      <c r="MW229" s="15"/>
      <c r="MX229" s="15"/>
      <c r="MY229" s="15"/>
      <c r="MZ229" s="15"/>
      <c r="NA229" s="15"/>
      <c r="NB229" s="15"/>
      <c r="NC229" s="15"/>
      <c r="ND229" s="15"/>
      <c r="NE229" s="15"/>
      <c r="NF229" s="15"/>
      <c r="NG229" s="15"/>
      <c r="NH229" s="15"/>
      <c r="NI229" s="15"/>
      <c r="NJ229" s="15"/>
      <c r="NK229" s="15"/>
      <c r="NL229" s="15"/>
      <c r="NM229" s="15"/>
      <c r="NN229" s="15"/>
      <c r="NO229" s="15"/>
      <c r="NP229" s="15"/>
      <c r="NQ229" s="15"/>
      <c r="NR229" s="15"/>
      <c r="NS229" s="15"/>
      <c r="NT229" s="15"/>
      <c r="NU229" s="15"/>
      <c r="NV229" s="15"/>
      <c r="NW229" s="15"/>
      <c r="NX229" s="15"/>
      <c r="NY229" s="15"/>
      <c r="NZ229" s="15"/>
      <c r="OA229" s="15"/>
      <c r="OB229" s="15"/>
      <c r="OC229" s="15"/>
      <c r="OD229" s="15"/>
      <c r="OE229" s="15"/>
      <c r="OF229" s="15"/>
      <c r="OG229" s="15"/>
      <c r="OH229" s="15"/>
      <c r="OI229" s="15"/>
      <c r="OJ229" s="15"/>
      <c r="OK229" s="15"/>
      <c r="OL229" s="15"/>
      <c r="OM229" s="15"/>
      <c r="ON229" s="15"/>
      <c r="OO229" s="15"/>
      <c r="OP229" s="15"/>
      <c r="OQ229" s="15"/>
      <c r="OR229" s="15"/>
      <c r="OS229" s="15"/>
      <c r="OT229" s="15"/>
      <c r="OU229" s="15"/>
      <c r="OV229" s="15"/>
      <c r="OW229" s="15"/>
      <c r="OX229" s="15"/>
      <c r="OY229" s="15"/>
      <c r="OZ229" s="15"/>
      <c r="PA229" s="15"/>
      <c r="PB229" s="15"/>
      <c r="PC229" s="15"/>
      <c r="PD229" s="15"/>
      <c r="PE229" s="15"/>
      <c r="PF229" s="15"/>
      <c r="PG229" s="15"/>
      <c r="PH229" s="15"/>
      <c r="PI229" s="15"/>
      <c r="PJ229" s="15"/>
      <c r="PK229" s="15"/>
      <c r="PL229" s="15"/>
      <c r="PM229" s="15"/>
      <c r="PN229" s="15"/>
      <c r="PO229" s="15"/>
      <c r="PP229" s="15"/>
      <c r="PQ229" s="15"/>
      <c r="PR229" s="15"/>
      <c r="PS229" s="15"/>
      <c r="PT229" s="15"/>
      <c r="PU229" s="15"/>
      <c r="PV229" s="15"/>
      <c r="PW229" s="15"/>
      <c r="PX229" s="15"/>
      <c r="PY229" s="15"/>
      <c r="PZ229" s="15"/>
      <c r="QA229" s="15"/>
      <c r="QB229" s="15"/>
      <c r="QC229" s="15"/>
      <c r="QD229" s="15"/>
      <c r="QE229" s="15"/>
      <c r="QF229" s="15"/>
      <c r="QG229" s="15"/>
      <c r="QH229" s="15"/>
      <c r="QI229" s="15"/>
      <c r="QJ229" s="15"/>
      <c r="QK229" s="15"/>
      <c r="QL229" s="15"/>
      <c r="QM229" s="15"/>
      <c r="QN229" s="15"/>
      <c r="QO229" s="15"/>
      <c r="QP229" s="15"/>
      <c r="QQ229" s="15"/>
      <c r="QR229" s="15"/>
      <c r="QS229" s="15"/>
      <c r="QT229" s="15"/>
      <c r="QU229" s="15"/>
      <c r="QV229" s="15"/>
      <c r="QW229" s="15"/>
      <c r="QX229" s="15"/>
      <c r="QY229" s="15"/>
      <c r="QZ229" s="15"/>
      <c r="RA229" s="15"/>
      <c r="RB229" s="15"/>
      <c r="RC229" s="15"/>
      <c r="RD229" s="15"/>
      <c r="RE229" s="15"/>
      <c r="RF229" s="15"/>
      <c r="RG229" s="15"/>
      <c r="RH229" s="15"/>
      <c r="RI229" s="15"/>
      <c r="RJ229" s="15"/>
      <c r="RK229" s="15"/>
      <c r="RL229" s="15"/>
      <c r="RM229" s="15"/>
      <c r="RN229" s="15"/>
      <c r="RO229" s="15"/>
      <c r="RP229" s="15"/>
      <c r="RQ229" s="15"/>
      <c r="RR229" s="15"/>
      <c r="RS229" s="15"/>
      <c r="RT229" s="15"/>
      <c r="RU229" s="15"/>
      <c r="RV229" s="15"/>
      <c r="RW229" s="15"/>
      <c r="RX229" s="15"/>
      <c r="RY229" s="15"/>
      <c r="RZ229" s="15"/>
      <c r="SA229" s="15"/>
      <c r="SB229" s="15"/>
      <c r="SC229" s="15"/>
      <c r="SD229" s="15"/>
      <c r="SE229" s="15"/>
      <c r="SF229" s="15"/>
      <c r="SG229" s="15"/>
      <c r="SH229" s="15"/>
      <c r="SI229" s="15"/>
      <c r="SJ229" s="15"/>
      <c r="SK229" s="15"/>
      <c r="SL229" s="15"/>
      <c r="SM229" s="15"/>
      <c r="SN229" s="15"/>
      <c r="SO229" s="15"/>
      <c r="SP229" s="15"/>
      <c r="SQ229" s="15"/>
      <c r="SR229" s="15"/>
      <c r="SS229" s="15"/>
      <c r="ST229" s="15"/>
      <c r="SU229" s="15"/>
      <c r="SV229" s="15"/>
      <c r="SW229" s="15"/>
      <c r="SX229" s="15"/>
      <c r="SY229" s="15"/>
      <c r="SZ229" s="15"/>
      <c r="TA229" s="15"/>
      <c r="TB229" s="15"/>
      <c r="TC229" s="15"/>
      <c r="TD229" s="15"/>
      <c r="TE229" s="15"/>
      <c r="TF229" s="15"/>
      <c r="TG229" s="15"/>
      <c r="TH229" s="15"/>
      <c r="TI229" s="15"/>
      <c r="TJ229" s="15"/>
      <c r="TK229" s="15"/>
      <c r="TL229" s="15"/>
      <c r="TM229" s="15"/>
      <c r="TN229" s="15"/>
      <c r="TO229" s="15"/>
      <c r="TP229" s="15"/>
      <c r="TQ229" s="15"/>
      <c r="TR229" s="15"/>
      <c r="TS229" s="15"/>
      <c r="TT229" s="15"/>
      <c r="TU229" s="15"/>
      <c r="TV229" s="15"/>
      <c r="TW229" s="15"/>
      <c r="TX229" s="15"/>
      <c r="TY229" s="15"/>
      <c r="TZ229" s="15"/>
      <c r="UA229" s="15"/>
      <c r="UB229" s="15"/>
      <c r="UC229" s="15"/>
      <c r="UD229" s="15"/>
      <c r="UE229" s="15"/>
      <c r="UF229" s="15"/>
      <c r="UG229" s="15"/>
      <c r="UH229" s="15"/>
      <c r="UI229" s="15"/>
      <c r="UJ229" s="15"/>
      <c r="UK229" s="15"/>
      <c r="UL229" s="15"/>
      <c r="UM229" s="15"/>
      <c r="UN229" s="15"/>
      <c r="UO229" s="15"/>
      <c r="UP229" s="15"/>
      <c r="UQ229" s="15"/>
      <c r="UR229" s="15"/>
      <c r="US229" s="15"/>
      <c r="UT229" s="15"/>
      <c r="UU229" s="15"/>
      <c r="UV229" s="15"/>
      <c r="UW229" s="15"/>
      <c r="UX229" s="15"/>
      <c r="UY229" s="15"/>
      <c r="UZ229" s="15"/>
      <c r="VA229" s="15"/>
      <c r="VB229" s="15"/>
      <c r="VC229" s="15"/>
      <c r="VD229" s="15"/>
      <c r="VE229" s="15"/>
      <c r="VF229" s="15"/>
      <c r="VG229" s="15"/>
      <c r="VH229" s="15"/>
      <c r="VI229" s="15"/>
      <c r="VJ229" s="15"/>
      <c r="VK229" s="15"/>
      <c r="VL229" s="15"/>
      <c r="VM229" s="15"/>
      <c r="VN229" s="15"/>
      <c r="VO229" s="15"/>
      <c r="VP229" s="15"/>
      <c r="VQ229" s="15"/>
      <c r="VR229" s="15"/>
      <c r="VS229" s="15"/>
      <c r="VT229" s="15"/>
      <c r="VU229" s="15"/>
      <c r="VV229" s="15"/>
      <c r="VW229" s="15"/>
      <c r="VX229" s="15"/>
      <c r="VY229" s="15"/>
      <c r="VZ229" s="15"/>
      <c r="WA229" s="15"/>
      <c r="WB229" s="15"/>
      <c r="WC229" s="15"/>
      <c r="WD229" s="15"/>
      <c r="WE229" s="15"/>
      <c r="WF229" s="15"/>
      <c r="WG229" s="15"/>
      <c r="WH229" s="15"/>
      <c r="WI229" s="15"/>
      <c r="WJ229" s="15"/>
      <c r="WK229" s="15"/>
      <c r="WL229" s="15"/>
      <c r="WM229" s="15"/>
      <c r="WN229" s="15"/>
      <c r="WO229" s="15"/>
      <c r="WP229" s="15"/>
      <c r="WQ229" s="15"/>
      <c r="WR229" s="15"/>
      <c r="WS229" s="15"/>
      <c r="WT229" s="15"/>
      <c r="WU229" s="15"/>
      <c r="WV229" s="15"/>
      <c r="WW229" s="15"/>
      <c r="WX229" s="15"/>
      <c r="WY229" s="15"/>
      <c r="WZ229" s="15"/>
      <c r="XA229" s="15"/>
      <c r="XB229" s="15"/>
      <c r="XC229" s="15"/>
      <c r="XD229" s="15"/>
      <c r="XE229" s="15"/>
      <c r="XF229" s="15"/>
      <c r="XG229" s="15"/>
      <c r="XH229" s="15"/>
      <c r="XI229" s="15"/>
      <c r="XJ229" s="15"/>
      <c r="XK229" s="15"/>
      <c r="XL229" s="15"/>
      <c r="XM229" s="15"/>
      <c r="XN229" s="15"/>
      <c r="XO229" s="15"/>
      <c r="XP229" s="15"/>
      <c r="XQ229" s="15"/>
      <c r="XR229" s="15"/>
      <c r="XS229" s="15"/>
      <c r="XT229" s="15"/>
      <c r="XU229" s="15"/>
      <c r="XV229" s="15"/>
      <c r="XW229" s="15"/>
      <c r="XX229" s="15"/>
      <c r="XY229" s="15"/>
      <c r="XZ229" s="15"/>
      <c r="YA229" s="15"/>
      <c r="YB229" s="15"/>
      <c r="YC229" s="15"/>
      <c r="YD229" s="15"/>
      <c r="YE229" s="15"/>
      <c r="YF229" s="15"/>
      <c r="YG229" s="15"/>
      <c r="YH229" s="15"/>
      <c r="YI229" s="15"/>
      <c r="YJ229" s="15"/>
      <c r="YK229" s="15"/>
      <c r="YL229" s="15"/>
      <c r="YM229" s="15"/>
      <c r="YN229" s="15"/>
      <c r="YO229" s="15"/>
      <c r="YP229" s="15"/>
      <c r="YQ229" s="15"/>
      <c r="YR229" s="15"/>
      <c r="YS229" s="15"/>
      <c r="YT229" s="15"/>
      <c r="YU229" s="15"/>
      <c r="YV229" s="15"/>
      <c r="YW229" s="15"/>
      <c r="YX229" s="15"/>
      <c r="YY229" s="15"/>
      <c r="YZ229" s="15"/>
      <c r="ZA229" s="15"/>
      <c r="ZB229" s="15"/>
      <c r="ZC229" s="15"/>
      <c r="ZD229" s="15"/>
      <c r="ZE229" s="15"/>
      <c r="ZF229" s="15"/>
      <c r="ZG229" s="15"/>
      <c r="ZH229" s="15"/>
      <c r="ZI229" s="15"/>
      <c r="ZJ229" s="15"/>
      <c r="ZK229" s="15"/>
      <c r="ZL229" s="15"/>
      <c r="ZM229" s="15"/>
      <c r="ZN229" s="15"/>
      <c r="ZO229" s="15"/>
      <c r="ZP229" s="15"/>
      <c r="ZQ229" s="15"/>
      <c r="ZR229" s="15"/>
      <c r="ZS229" s="15"/>
      <c r="ZT229" s="15"/>
      <c r="ZU229" s="15"/>
      <c r="ZV229" s="15"/>
      <c r="ZW229" s="15"/>
      <c r="ZX229" s="15"/>
      <c r="ZY229" s="15"/>
      <c r="ZZ229" s="15"/>
      <c r="AAA229" s="15"/>
      <c r="AAB229" s="15"/>
      <c r="AAC229" s="15"/>
      <c r="AAD229" s="15"/>
      <c r="AAE229" s="15"/>
      <c r="AAF229" s="15"/>
      <c r="AAG229" s="15"/>
      <c r="AAH229" s="15"/>
      <c r="AAI229" s="15"/>
      <c r="AAJ229" s="15"/>
      <c r="AAK229" s="15"/>
      <c r="AAL229" s="15"/>
      <c r="AAM229" s="15"/>
      <c r="AAN229" s="15"/>
      <c r="AAO229" s="15"/>
      <c r="AAP229" s="15"/>
      <c r="AAQ229" s="15"/>
      <c r="AAR229" s="15"/>
      <c r="AAS229" s="15"/>
      <c r="AAT229" s="15"/>
      <c r="AAU229" s="15"/>
      <c r="AAV229" s="15"/>
      <c r="AAW229" s="15"/>
      <c r="AAX229" s="15"/>
      <c r="AAY229" s="15"/>
      <c r="AAZ229" s="15"/>
      <c r="ABA229" s="15"/>
      <c r="ABB229" s="15"/>
      <c r="ABC229" s="15"/>
      <c r="ABD229" s="15"/>
      <c r="ABE229" s="15"/>
      <c r="ABF229" s="15"/>
      <c r="ABG229" s="15"/>
      <c r="ABH229" s="15"/>
      <c r="ABI229" s="15"/>
      <c r="ABJ229" s="15"/>
      <c r="ABK229" s="15"/>
      <c r="ABL229" s="15"/>
      <c r="ABM229" s="15"/>
      <c r="ABN229" s="15"/>
      <c r="ABO229" s="15"/>
      <c r="ABP229" s="15"/>
      <c r="ABQ229" s="15"/>
      <c r="ABR229" s="15"/>
      <c r="ABS229" s="15"/>
      <c r="ABT229" s="15"/>
      <c r="ABU229" s="15"/>
      <c r="ABV229" s="15"/>
      <c r="ABW229" s="15"/>
      <c r="ABX229" s="15"/>
      <c r="ABY229" s="15"/>
      <c r="ABZ229" s="15"/>
      <c r="ACA229" s="15"/>
      <c r="ACB229" s="15"/>
      <c r="ACC229" s="15"/>
      <c r="ACD229" s="15"/>
      <c r="ACE229" s="15"/>
      <c r="ACF229" s="15"/>
      <c r="ACG229" s="15"/>
      <c r="ACH229" s="15"/>
      <c r="ACI229" s="15"/>
      <c r="ACJ229" s="15"/>
      <c r="ACK229" s="15"/>
      <c r="ACL229" s="15"/>
      <c r="ACM229" s="15"/>
      <c r="ACN229" s="15"/>
      <c r="ACO229" s="15"/>
      <c r="ACP229" s="15"/>
      <c r="ACQ229" s="15"/>
      <c r="ACR229" s="15"/>
      <c r="ACS229" s="15"/>
      <c r="ACT229" s="15"/>
      <c r="ACU229" s="15"/>
      <c r="ACV229" s="15"/>
      <c r="ACW229" s="15"/>
      <c r="ACX229" s="15"/>
      <c r="ACY229" s="15"/>
      <c r="ACZ229" s="15"/>
      <c r="ADA229" s="15"/>
      <c r="ADB229" s="15"/>
      <c r="ADC229" s="15"/>
      <c r="ADD229" s="15"/>
      <c r="ADE229" s="15"/>
      <c r="ADF229" s="15"/>
      <c r="ADG229" s="15"/>
      <c r="ADH229" s="15"/>
      <c r="ADI229" s="15"/>
      <c r="ADJ229" s="15"/>
      <c r="ADK229" s="15"/>
      <c r="ADL229" s="15"/>
      <c r="ADM229" s="15"/>
      <c r="ADN229" s="15"/>
      <c r="ADO229" s="15"/>
      <c r="ADP229" s="15"/>
      <c r="ADQ229" s="15"/>
      <c r="ADR229" s="15"/>
      <c r="ADS229" s="15"/>
      <c r="ADT229" s="15"/>
      <c r="ADU229" s="15"/>
      <c r="ADV229" s="15"/>
      <c r="ADW229" s="15"/>
      <c r="ADX229" s="15"/>
      <c r="ADY229" s="15"/>
      <c r="ADZ229" s="15"/>
      <c r="AEA229" s="15"/>
      <c r="AEB229" s="15"/>
      <c r="AEC229" s="15"/>
      <c r="AED229" s="15"/>
      <c r="AEE229" s="15"/>
      <c r="AEF229" s="15"/>
      <c r="AEG229" s="15"/>
      <c r="AEH229" s="15"/>
      <c r="AEI229" s="15"/>
      <c r="AEJ229" s="15"/>
      <c r="AEK229" s="15"/>
      <c r="AEL229" s="15"/>
      <c r="AEM229" s="15"/>
      <c r="AEN229" s="15"/>
      <c r="AEO229" s="15"/>
      <c r="AEP229" s="15"/>
      <c r="AEQ229" s="15"/>
      <c r="AER229" s="15"/>
      <c r="AES229" s="15"/>
      <c r="AET229" s="15"/>
      <c r="AEU229" s="15"/>
      <c r="AEV229" s="15"/>
      <c r="AEW229" s="15"/>
      <c r="AEX229" s="15"/>
      <c r="AEY229" s="15"/>
      <c r="AEZ229" s="15"/>
      <c r="AFA229" s="15"/>
      <c r="AFB229" s="15"/>
      <c r="AFC229" s="15"/>
      <c r="AFD229" s="15"/>
      <c r="AFE229" s="15"/>
      <c r="AFF229" s="15"/>
      <c r="AFG229" s="15"/>
      <c r="AFH229" s="15"/>
      <c r="AFI229" s="15"/>
      <c r="AFJ229" s="15"/>
      <c r="AFK229" s="15"/>
      <c r="AFL229" s="15"/>
      <c r="AFM229" s="15"/>
      <c r="AFN229" s="15"/>
      <c r="AFO229" s="15"/>
      <c r="AFP229" s="15"/>
      <c r="AFQ229" s="15"/>
      <c r="AFR229" s="15"/>
      <c r="AFS229" s="15"/>
      <c r="AFT229" s="15"/>
      <c r="AFU229" s="15"/>
      <c r="AFV229" s="15"/>
      <c r="AFW229" s="15"/>
      <c r="AFX229" s="15"/>
      <c r="AFY229" s="15"/>
      <c r="AFZ229" s="15"/>
      <c r="AGA229" s="15"/>
      <c r="AGB229" s="15"/>
      <c r="AGC229" s="15"/>
      <c r="AGD229" s="15"/>
      <c r="AGE229" s="15"/>
      <c r="AGF229" s="15"/>
      <c r="AGG229" s="15"/>
      <c r="AGH229" s="15"/>
      <c r="AGI229" s="15"/>
      <c r="AGJ229" s="15"/>
      <c r="AGK229" s="15"/>
      <c r="AGL229" s="15"/>
      <c r="AGM229" s="15"/>
      <c r="AGN229" s="15"/>
      <c r="AGO229" s="15"/>
      <c r="AGP229" s="15"/>
      <c r="AGQ229" s="15"/>
      <c r="AGR229" s="15"/>
      <c r="AGS229" s="15"/>
      <c r="AGT229" s="15"/>
      <c r="AGU229" s="15"/>
      <c r="AGV229" s="15"/>
      <c r="AGW229" s="15"/>
      <c r="AGX229" s="15"/>
      <c r="AGY229" s="15"/>
      <c r="AGZ229" s="15"/>
      <c r="AHA229" s="15"/>
      <c r="AHB229" s="15"/>
      <c r="AHC229" s="15"/>
      <c r="AHD229" s="15"/>
      <c r="AHE229" s="15"/>
      <c r="AHF229" s="15"/>
      <c r="AHG229" s="15"/>
      <c r="AHH229" s="15"/>
      <c r="AHI229" s="15"/>
      <c r="AHJ229" s="15"/>
      <c r="AHK229" s="15"/>
      <c r="AHL229" s="15"/>
      <c r="AHM229" s="15"/>
      <c r="AHN229" s="15"/>
      <c r="AHO229" s="15"/>
      <c r="AHP229" s="15"/>
      <c r="AHQ229" s="15"/>
      <c r="AHR229" s="15"/>
      <c r="AHS229" s="15"/>
      <c r="AHT229" s="15"/>
      <c r="AHU229" s="15"/>
      <c r="AHV229" s="15"/>
      <c r="AHW229" s="15"/>
      <c r="AHX229" s="15"/>
      <c r="AHY229" s="15"/>
      <c r="AHZ229" s="15"/>
      <c r="AIA229" s="15"/>
      <c r="AIB229" s="15"/>
      <c r="AIC229" s="15"/>
      <c r="AID229" s="15"/>
      <c r="AIE229" s="15"/>
      <c r="AIF229" s="15"/>
      <c r="AIG229" s="15"/>
      <c r="AIH229" s="15"/>
      <c r="AII229" s="15"/>
      <c r="AIJ229" s="15"/>
      <c r="AIK229" s="15"/>
      <c r="AIL229" s="15"/>
      <c r="AIM229" s="15"/>
      <c r="AIN229" s="15"/>
      <c r="AIO229" s="15"/>
      <c r="AIP229" s="15"/>
      <c r="AIQ229" s="15"/>
      <c r="AIR229" s="15"/>
      <c r="AIS229" s="15"/>
      <c r="AIT229" s="15"/>
      <c r="AIU229" s="15"/>
      <c r="AIV229" s="15"/>
      <c r="AIW229" s="15"/>
      <c r="AIX229" s="15"/>
      <c r="AIY229" s="15"/>
      <c r="AIZ229" s="15"/>
      <c r="AJA229" s="15"/>
      <c r="AJB229" s="15"/>
      <c r="AJC229" s="15"/>
      <c r="AJD229" s="15"/>
      <c r="AJE229" s="15"/>
      <c r="AJF229" s="15"/>
      <c r="AJG229" s="15"/>
      <c r="AJH229" s="15"/>
      <c r="AJI229" s="15"/>
      <c r="AJJ229" s="15"/>
      <c r="AJK229" s="15"/>
      <c r="AJL229" s="15"/>
      <c r="AJM229" s="15"/>
      <c r="AJN229" s="15"/>
      <c r="AJO229" s="15"/>
      <c r="AJP229" s="15"/>
      <c r="AJQ229" s="15"/>
      <c r="AJR229" s="15"/>
      <c r="AJS229" s="15"/>
      <c r="AJT229" s="15"/>
      <c r="AJU229" s="15"/>
      <c r="AJV229" s="15"/>
      <c r="AJW229" s="15"/>
      <c r="AJX229" s="15"/>
      <c r="AJY229" s="15"/>
      <c r="AJZ229" s="15"/>
      <c r="AKA229" s="15"/>
      <c r="AKB229" s="15"/>
      <c r="AKC229" s="15"/>
      <c r="AKD229" s="15"/>
      <c r="AKE229" s="15"/>
      <c r="AKF229" s="15"/>
      <c r="AKG229" s="15"/>
      <c r="AKH229" s="15"/>
      <c r="AKI229" s="15"/>
      <c r="AKJ229" s="15"/>
      <c r="AKK229" s="15"/>
      <c r="AKL229" s="15"/>
      <c r="AKM229" s="15"/>
      <c r="AKN229" s="15"/>
      <c r="AKO229" s="15"/>
      <c r="AKP229" s="15"/>
      <c r="AKQ229" s="15"/>
      <c r="AKR229" s="15"/>
      <c r="AKS229" s="15"/>
      <c r="AKT229" s="15"/>
      <c r="AKU229" s="15"/>
      <c r="AKV229" s="15"/>
      <c r="AKW229" s="15"/>
      <c r="AKX229" s="15"/>
      <c r="AKY229" s="15"/>
      <c r="AKZ229" s="15"/>
      <c r="ALA229" s="15"/>
      <c r="ALB229" s="15"/>
      <c r="ALC229" s="15"/>
      <c r="ALD229" s="15"/>
      <c r="ALE229" s="15"/>
      <c r="ALF229" s="15"/>
      <c r="ALG229" s="15"/>
      <c r="ALH229" s="15"/>
      <c r="ALI229" s="15"/>
      <c r="ALJ229" s="15"/>
      <c r="ALK229" s="15"/>
      <c r="ALL229" s="15"/>
      <c r="ALM229" s="15"/>
      <c r="ALN229" s="15"/>
      <c r="ALO229" s="15"/>
      <c r="ALP229" s="15"/>
      <c r="ALQ229" s="15"/>
      <c r="ALR229" s="15"/>
      <c r="ALS229" s="15"/>
      <c r="ALT229" s="15"/>
      <c r="ALU229" s="15"/>
      <c r="ALV229" s="15"/>
      <c r="ALW229" s="15"/>
      <c r="ALX229" s="15"/>
      <c r="ALY229" s="15"/>
      <c r="ALZ229" s="15"/>
      <c r="AMA229" s="15"/>
      <c r="AMB229" s="15"/>
    </row>
    <row r="230" spans="1:1016" s="16" customFormat="1" x14ac:dyDescent="0.25">
      <c r="A230" s="45">
        <v>4</v>
      </c>
      <c r="B230" s="46" t="s">
        <v>177</v>
      </c>
      <c r="C230" s="46" t="s">
        <v>271</v>
      </c>
      <c r="D230" s="46">
        <v>35824.85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  <c r="IW230" s="15"/>
      <c r="IX230" s="15"/>
      <c r="IY230" s="15"/>
      <c r="IZ230" s="15"/>
      <c r="JA230" s="15"/>
      <c r="JB230" s="15"/>
      <c r="JC230" s="15"/>
      <c r="JD230" s="15"/>
      <c r="JE230" s="15"/>
      <c r="JF230" s="15"/>
      <c r="JG230" s="15"/>
      <c r="JH230" s="15"/>
      <c r="JI230" s="15"/>
      <c r="JJ230" s="15"/>
      <c r="JK230" s="15"/>
      <c r="JL230" s="15"/>
      <c r="JM230" s="15"/>
      <c r="JN230" s="15"/>
      <c r="JO230" s="15"/>
      <c r="JP230" s="15"/>
      <c r="JQ230" s="15"/>
      <c r="JR230" s="15"/>
      <c r="JS230" s="15"/>
      <c r="JT230" s="15"/>
      <c r="JU230" s="15"/>
      <c r="JV230" s="15"/>
      <c r="JW230" s="15"/>
      <c r="JX230" s="15"/>
      <c r="JY230" s="15"/>
      <c r="JZ230" s="15"/>
      <c r="KA230" s="15"/>
      <c r="KB230" s="15"/>
      <c r="KC230" s="15"/>
      <c r="KD230" s="15"/>
      <c r="KE230" s="15"/>
      <c r="KF230" s="15"/>
      <c r="KG230" s="15"/>
      <c r="KH230" s="15"/>
      <c r="KI230" s="15"/>
      <c r="KJ230" s="15"/>
      <c r="KK230" s="15"/>
      <c r="KL230" s="15"/>
      <c r="KM230" s="15"/>
      <c r="KN230" s="15"/>
      <c r="KO230" s="15"/>
      <c r="KP230" s="15"/>
      <c r="KQ230" s="15"/>
      <c r="KR230" s="15"/>
      <c r="KS230" s="15"/>
      <c r="KT230" s="15"/>
      <c r="KU230" s="15"/>
      <c r="KV230" s="15"/>
      <c r="KW230" s="15"/>
      <c r="KX230" s="15"/>
      <c r="KY230" s="15"/>
      <c r="KZ230" s="15"/>
      <c r="LA230" s="15"/>
      <c r="LB230" s="15"/>
      <c r="LC230" s="15"/>
      <c r="LD230" s="15"/>
      <c r="LE230" s="15"/>
      <c r="LF230" s="15"/>
      <c r="LG230" s="15"/>
      <c r="LH230" s="15"/>
      <c r="LI230" s="15"/>
      <c r="LJ230" s="15"/>
      <c r="LK230" s="15"/>
      <c r="LL230" s="15"/>
      <c r="LM230" s="15"/>
      <c r="LN230" s="15"/>
      <c r="LO230" s="15"/>
      <c r="LP230" s="15"/>
      <c r="LQ230" s="15"/>
      <c r="LR230" s="15"/>
      <c r="LS230" s="15"/>
      <c r="LT230" s="15"/>
      <c r="LU230" s="15"/>
      <c r="LV230" s="15"/>
      <c r="LW230" s="15"/>
      <c r="LX230" s="15"/>
      <c r="LY230" s="15"/>
      <c r="LZ230" s="15"/>
      <c r="MA230" s="15"/>
      <c r="MB230" s="15"/>
      <c r="MC230" s="15"/>
      <c r="MD230" s="15"/>
      <c r="ME230" s="15"/>
      <c r="MF230" s="15"/>
      <c r="MG230" s="15"/>
      <c r="MH230" s="15"/>
      <c r="MI230" s="15"/>
      <c r="MJ230" s="15"/>
      <c r="MK230" s="15"/>
      <c r="ML230" s="15"/>
      <c r="MM230" s="15"/>
      <c r="MN230" s="15"/>
      <c r="MO230" s="15"/>
      <c r="MP230" s="15"/>
      <c r="MQ230" s="15"/>
      <c r="MR230" s="15"/>
      <c r="MS230" s="15"/>
      <c r="MT230" s="15"/>
      <c r="MU230" s="15"/>
      <c r="MV230" s="15"/>
      <c r="MW230" s="15"/>
      <c r="MX230" s="15"/>
      <c r="MY230" s="15"/>
      <c r="MZ230" s="15"/>
      <c r="NA230" s="15"/>
      <c r="NB230" s="15"/>
      <c r="NC230" s="15"/>
      <c r="ND230" s="15"/>
      <c r="NE230" s="15"/>
      <c r="NF230" s="15"/>
      <c r="NG230" s="15"/>
      <c r="NH230" s="15"/>
      <c r="NI230" s="15"/>
      <c r="NJ230" s="15"/>
      <c r="NK230" s="15"/>
      <c r="NL230" s="15"/>
      <c r="NM230" s="15"/>
      <c r="NN230" s="15"/>
      <c r="NO230" s="15"/>
      <c r="NP230" s="15"/>
      <c r="NQ230" s="15"/>
      <c r="NR230" s="15"/>
      <c r="NS230" s="15"/>
      <c r="NT230" s="15"/>
      <c r="NU230" s="15"/>
      <c r="NV230" s="15"/>
      <c r="NW230" s="15"/>
      <c r="NX230" s="15"/>
      <c r="NY230" s="15"/>
      <c r="NZ230" s="15"/>
      <c r="OA230" s="15"/>
      <c r="OB230" s="15"/>
      <c r="OC230" s="15"/>
      <c r="OD230" s="15"/>
      <c r="OE230" s="15"/>
      <c r="OF230" s="15"/>
      <c r="OG230" s="15"/>
      <c r="OH230" s="15"/>
      <c r="OI230" s="15"/>
      <c r="OJ230" s="15"/>
      <c r="OK230" s="15"/>
      <c r="OL230" s="15"/>
      <c r="OM230" s="15"/>
      <c r="ON230" s="15"/>
      <c r="OO230" s="15"/>
      <c r="OP230" s="15"/>
      <c r="OQ230" s="15"/>
      <c r="OR230" s="15"/>
      <c r="OS230" s="15"/>
      <c r="OT230" s="15"/>
      <c r="OU230" s="15"/>
      <c r="OV230" s="15"/>
      <c r="OW230" s="15"/>
      <c r="OX230" s="15"/>
      <c r="OY230" s="15"/>
      <c r="OZ230" s="15"/>
      <c r="PA230" s="15"/>
      <c r="PB230" s="15"/>
      <c r="PC230" s="15"/>
      <c r="PD230" s="15"/>
      <c r="PE230" s="15"/>
      <c r="PF230" s="15"/>
      <c r="PG230" s="15"/>
      <c r="PH230" s="15"/>
      <c r="PI230" s="15"/>
      <c r="PJ230" s="15"/>
      <c r="PK230" s="15"/>
      <c r="PL230" s="15"/>
      <c r="PM230" s="15"/>
      <c r="PN230" s="15"/>
      <c r="PO230" s="15"/>
      <c r="PP230" s="15"/>
      <c r="PQ230" s="15"/>
      <c r="PR230" s="15"/>
      <c r="PS230" s="15"/>
      <c r="PT230" s="15"/>
      <c r="PU230" s="15"/>
      <c r="PV230" s="15"/>
      <c r="PW230" s="15"/>
      <c r="PX230" s="15"/>
      <c r="PY230" s="15"/>
      <c r="PZ230" s="15"/>
      <c r="QA230" s="15"/>
      <c r="QB230" s="15"/>
      <c r="QC230" s="15"/>
      <c r="QD230" s="15"/>
      <c r="QE230" s="15"/>
      <c r="QF230" s="15"/>
      <c r="QG230" s="15"/>
      <c r="QH230" s="15"/>
      <c r="QI230" s="15"/>
      <c r="QJ230" s="15"/>
      <c r="QK230" s="15"/>
      <c r="QL230" s="15"/>
      <c r="QM230" s="15"/>
      <c r="QN230" s="15"/>
      <c r="QO230" s="15"/>
      <c r="QP230" s="15"/>
      <c r="QQ230" s="15"/>
      <c r="QR230" s="15"/>
      <c r="QS230" s="15"/>
      <c r="QT230" s="15"/>
      <c r="QU230" s="15"/>
      <c r="QV230" s="15"/>
      <c r="QW230" s="15"/>
      <c r="QX230" s="15"/>
      <c r="QY230" s="15"/>
      <c r="QZ230" s="15"/>
      <c r="RA230" s="15"/>
      <c r="RB230" s="15"/>
      <c r="RC230" s="15"/>
      <c r="RD230" s="15"/>
      <c r="RE230" s="15"/>
      <c r="RF230" s="15"/>
      <c r="RG230" s="15"/>
      <c r="RH230" s="15"/>
      <c r="RI230" s="15"/>
      <c r="RJ230" s="15"/>
      <c r="RK230" s="15"/>
      <c r="RL230" s="15"/>
      <c r="RM230" s="15"/>
      <c r="RN230" s="15"/>
      <c r="RO230" s="15"/>
      <c r="RP230" s="15"/>
      <c r="RQ230" s="15"/>
      <c r="RR230" s="15"/>
      <c r="RS230" s="15"/>
      <c r="RT230" s="15"/>
      <c r="RU230" s="15"/>
      <c r="RV230" s="15"/>
      <c r="RW230" s="15"/>
      <c r="RX230" s="15"/>
      <c r="RY230" s="15"/>
      <c r="RZ230" s="15"/>
      <c r="SA230" s="15"/>
      <c r="SB230" s="15"/>
      <c r="SC230" s="15"/>
      <c r="SD230" s="15"/>
      <c r="SE230" s="15"/>
      <c r="SF230" s="15"/>
      <c r="SG230" s="15"/>
      <c r="SH230" s="15"/>
      <c r="SI230" s="15"/>
      <c r="SJ230" s="15"/>
      <c r="SK230" s="15"/>
      <c r="SL230" s="15"/>
      <c r="SM230" s="15"/>
      <c r="SN230" s="15"/>
      <c r="SO230" s="15"/>
      <c r="SP230" s="15"/>
      <c r="SQ230" s="15"/>
      <c r="SR230" s="15"/>
      <c r="SS230" s="15"/>
      <c r="ST230" s="15"/>
      <c r="SU230" s="15"/>
      <c r="SV230" s="15"/>
      <c r="SW230" s="15"/>
      <c r="SX230" s="15"/>
      <c r="SY230" s="15"/>
      <c r="SZ230" s="15"/>
      <c r="TA230" s="15"/>
      <c r="TB230" s="15"/>
      <c r="TC230" s="15"/>
      <c r="TD230" s="15"/>
      <c r="TE230" s="15"/>
      <c r="TF230" s="15"/>
      <c r="TG230" s="15"/>
      <c r="TH230" s="15"/>
      <c r="TI230" s="15"/>
      <c r="TJ230" s="15"/>
      <c r="TK230" s="15"/>
      <c r="TL230" s="15"/>
      <c r="TM230" s="15"/>
      <c r="TN230" s="15"/>
      <c r="TO230" s="15"/>
      <c r="TP230" s="15"/>
      <c r="TQ230" s="15"/>
      <c r="TR230" s="15"/>
      <c r="TS230" s="15"/>
      <c r="TT230" s="15"/>
      <c r="TU230" s="15"/>
      <c r="TV230" s="15"/>
      <c r="TW230" s="15"/>
      <c r="TX230" s="15"/>
      <c r="TY230" s="15"/>
      <c r="TZ230" s="15"/>
      <c r="UA230" s="15"/>
      <c r="UB230" s="15"/>
      <c r="UC230" s="15"/>
      <c r="UD230" s="15"/>
      <c r="UE230" s="15"/>
      <c r="UF230" s="15"/>
      <c r="UG230" s="15"/>
      <c r="UH230" s="15"/>
      <c r="UI230" s="15"/>
      <c r="UJ230" s="15"/>
      <c r="UK230" s="15"/>
      <c r="UL230" s="15"/>
      <c r="UM230" s="15"/>
      <c r="UN230" s="15"/>
      <c r="UO230" s="15"/>
      <c r="UP230" s="15"/>
      <c r="UQ230" s="15"/>
      <c r="UR230" s="15"/>
      <c r="US230" s="15"/>
      <c r="UT230" s="15"/>
      <c r="UU230" s="15"/>
      <c r="UV230" s="15"/>
      <c r="UW230" s="15"/>
      <c r="UX230" s="15"/>
      <c r="UY230" s="15"/>
      <c r="UZ230" s="15"/>
      <c r="VA230" s="15"/>
      <c r="VB230" s="15"/>
      <c r="VC230" s="15"/>
      <c r="VD230" s="15"/>
      <c r="VE230" s="15"/>
      <c r="VF230" s="15"/>
      <c r="VG230" s="15"/>
      <c r="VH230" s="15"/>
      <c r="VI230" s="15"/>
      <c r="VJ230" s="15"/>
      <c r="VK230" s="15"/>
      <c r="VL230" s="15"/>
      <c r="VM230" s="15"/>
      <c r="VN230" s="15"/>
      <c r="VO230" s="15"/>
      <c r="VP230" s="15"/>
      <c r="VQ230" s="15"/>
      <c r="VR230" s="15"/>
      <c r="VS230" s="15"/>
      <c r="VT230" s="15"/>
      <c r="VU230" s="15"/>
      <c r="VV230" s="15"/>
      <c r="VW230" s="15"/>
      <c r="VX230" s="15"/>
      <c r="VY230" s="15"/>
      <c r="VZ230" s="15"/>
      <c r="WA230" s="15"/>
      <c r="WB230" s="15"/>
      <c r="WC230" s="15"/>
      <c r="WD230" s="15"/>
      <c r="WE230" s="15"/>
      <c r="WF230" s="15"/>
      <c r="WG230" s="15"/>
      <c r="WH230" s="15"/>
      <c r="WI230" s="15"/>
      <c r="WJ230" s="15"/>
      <c r="WK230" s="15"/>
      <c r="WL230" s="15"/>
      <c r="WM230" s="15"/>
      <c r="WN230" s="15"/>
      <c r="WO230" s="15"/>
      <c r="WP230" s="15"/>
      <c r="WQ230" s="15"/>
      <c r="WR230" s="15"/>
      <c r="WS230" s="15"/>
      <c r="WT230" s="15"/>
      <c r="WU230" s="15"/>
      <c r="WV230" s="15"/>
      <c r="WW230" s="15"/>
      <c r="WX230" s="15"/>
      <c r="WY230" s="15"/>
      <c r="WZ230" s="15"/>
      <c r="XA230" s="15"/>
      <c r="XB230" s="15"/>
      <c r="XC230" s="15"/>
      <c r="XD230" s="15"/>
      <c r="XE230" s="15"/>
      <c r="XF230" s="15"/>
      <c r="XG230" s="15"/>
      <c r="XH230" s="15"/>
      <c r="XI230" s="15"/>
      <c r="XJ230" s="15"/>
      <c r="XK230" s="15"/>
      <c r="XL230" s="15"/>
      <c r="XM230" s="15"/>
      <c r="XN230" s="15"/>
      <c r="XO230" s="15"/>
      <c r="XP230" s="15"/>
      <c r="XQ230" s="15"/>
      <c r="XR230" s="15"/>
      <c r="XS230" s="15"/>
      <c r="XT230" s="15"/>
      <c r="XU230" s="15"/>
      <c r="XV230" s="15"/>
      <c r="XW230" s="15"/>
      <c r="XX230" s="15"/>
      <c r="XY230" s="15"/>
      <c r="XZ230" s="15"/>
      <c r="YA230" s="15"/>
      <c r="YB230" s="15"/>
      <c r="YC230" s="15"/>
      <c r="YD230" s="15"/>
      <c r="YE230" s="15"/>
      <c r="YF230" s="15"/>
      <c r="YG230" s="15"/>
      <c r="YH230" s="15"/>
      <c r="YI230" s="15"/>
      <c r="YJ230" s="15"/>
      <c r="YK230" s="15"/>
      <c r="YL230" s="15"/>
      <c r="YM230" s="15"/>
      <c r="YN230" s="15"/>
      <c r="YO230" s="15"/>
      <c r="YP230" s="15"/>
      <c r="YQ230" s="15"/>
      <c r="YR230" s="15"/>
      <c r="YS230" s="15"/>
      <c r="YT230" s="15"/>
      <c r="YU230" s="15"/>
      <c r="YV230" s="15"/>
      <c r="YW230" s="15"/>
      <c r="YX230" s="15"/>
      <c r="YY230" s="15"/>
      <c r="YZ230" s="15"/>
      <c r="ZA230" s="15"/>
      <c r="ZB230" s="15"/>
      <c r="ZC230" s="15"/>
      <c r="ZD230" s="15"/>
      <c r="ZE230" s="15"/>
      <c r="ZF230" s="15"/>
      <c r="ZG230" s="15"/>
      <c r="ZH230" s="15"/>
      <c r="ZI230" s="15"/>
      <c r="ZJ230" s="15"/>
      <c r="ZK230" s="15"/>
      <c r="ZL230" s="15"/>
      <c r="ZM230" s="15"/>
      <c r="ZN230" s="15"/>
      <c r="ZO230" s="15"/>
      <c r="ZP230" s="15"/>
      <c r="ZQ230" s="15"/>
      <c r="ZR230" s="15"/>
      <c r="ZS230" s="15"/>
      <c r="ZT230" s="15"/>
      <c r="ZU230" s="15"/>
      <c r="ZV230" s="15"/>
      <c r="ZW230" s="15"/>
      <c r="ZX230" s="15"/>
      <c r="ZY230" s="15"/>
      <c r="ZZ230" s="15"/>
      <c r="AAA230" s="15"/>
      <c r="AAB230" s="15"/>
      <c r="AAC230" s="15"/>
      <c r="AAD230" s="15"/>
      <c r="AAE230" s="15"/>
      <c r="AAF230" s="15"/>
      <c r="AAG230" s="15"/>
      <c r="AAH230" s="15"/>
      <c r="AAI230" s="15"/>
      <c r="AAJ230" s="15"/>
      <c r="AAK230" s="15"/>
      <c r="AAL230" s="15"/>
      <c r="AAM230" s="15"/>
      <c r="AAN230" s="15"/>
      <c r="AAO230" s="15"/>
      <c r="AAP230" s="15"/>
      <c r="AAQ230" s="15"/>
      <c r="AAR230" s="15"/>
      <c r="AAS230" s="15"/>
      <c r="AAT230" s="15"/>
      <c r="AAU230" s="15"/>
      <c r="AAV230" s="15"/>
      <c r="AAW230" s="15"/>
      <c r="AAX230" s="15"/>
      <c r="AAY230" s="15"/>
      <c r="AAZ230" s="15"/>
      <c r="ABA230" s="15"/>
      <c r="ABB230" s="15"/>
      <c r="ABC230" s="15"/>
      <c r="ABD230" s="15"/>
      <c r="ABE230" s="15"/>
      <c r="ABF230" s="15"/>
      <c r="ABG230" s="15"/>
      <c r="ABH230" s="15"/>
      <c r="ABI230" s="15"/>
      <c r="ABJ230" s="15"/>
      <c r="ABK230" s="15"/>
      <c r="ABL230" s="15"/>
      <c r="ABM230" s="15"/>
      <c r="ABN230" s="15"/>
      <c r="ABO230" s="15"/>
      <c r="ABP230" s="15"/>
      <c r="ABQ230" s="15"/>
      <c r="ABR230" s="15"/>
      <c r="ABS230" s="15"/>
      <c r="ABT230" s="15"/>
      <c r="ABU230" s="15"/>
      <c r="ABV230" s="15"/>
      <c r="ABW230" s="15"/>
      <c r="ABX230" s="15"/>
      <c r="ABY230" s="15"/>
      <c r="ABZ230" s="15"/>
      <c r="ACA230" s="15"/>
      <c r="ACB230" s="15"/>
      <c r="ACC230" s="15"/>
      <c r="ACD230" s="15"/>
      <c r="ACE230" s="15"/>
      <c r="ACF230" s="15"/>
      <c r="ACG230" s="15"/>
      <c r="ACH230" s="15"/>
      <c r="ACI230" s="15"/>
      <c r="ACJ230" s="15"/>
      <c r="ACK230" s="15"/>
      <c r="ACL230" s="15"/>
      <c r="ACM230" s="15"/>
      <c r="ACN230" s="15"/>
      <c r="ACO230" s="15"/>
      <c r="ACP230" s="15"/>
      <c r="ACQ230" s="15"/>
      <c r="ACR230" s="15"/>
      <c r="ACS230" s="15"/>
      <c r="ACT230" s="15"/>
      <c r="ACU230" s="15"/>
      <c r="ACV230" s="15"/>
      <c r="ACW230" s="15"/>
      <c r="ACX230" s="15"/>
      <c r="ACY230" s="15"/>
      <c r="ACZ230" s="15"/>
      <c r="ADA230" s="15"/>
      <c r="ADB230" s="15"/>
      <c r="ADC230" s="15"/>
      <c r="ADD230" s="15"/>
      <c r="ADE230" s="15"/>
      <c r="ADF230" s="15"/>
      <c r="ADG230" s="15"/>
      <c r="ADH230" s="15"/>
      <c r="ADI230" s="15"/>
      <c r="ADJ230" s="15"/>
      <c r="ADK230" s="15"/>
      <c r="ADL230" s="15"/>
      <c r="ADM230" s="15"/>
      <c r="ADN230" s="15"/>
      <c r="ADO230" s="15"/>
      <c r="ADP230" s="15"/>
      <c r="ADQ230" s="15"/>
      <c r="ADR230" s="15"/>
      <c r="ADS230" s="15"/>
      <c r="ADT230" s="15"/>
      <c r="ADU230" s="15"/>
      <c r="ADV230" s="15"/>
      <c r="ADW230" s="15"/>
      <c r="ADX230" s="15"/>
      <c r="ADY230" s="15"/>
      <c r="ADZ230" s="15"/>
      <c r="AEA230" s="15"/>
      <c r="AEB230" s="15"/>
      <c r="AEC230" s="15"/>
      <c r="AED230" s="15"/>
      <c r="AEE230" s="15"/>
      <c r="AEF230" s="15"/>
      <c r="AEG230" s="15"/>
      <c r="AEH230" s="15"/>
      <c r="AEI230" s="15"/>
      <c r="AEJ230" s="15"/>
      <c r="AEK230" s="15"/>
      <c r="AEL230" s="15"/>
      <c r="AEM230" s="15"/>
      <c r="AEN230" s="15"/>
      <c r="AEO230" s="15"/>
      <c r="AEP230" s="15"/>
      <c r="AEQ230" s="15"/>
      <c r="AER230" s="15"/>
      <c r="AES230" s="15"/>
      <c r="AET230" s="15"/>
      <c r="AEU230" s="15"/>
      <c r="AEV230" s="15"/>
      <c r="AEW230" s="15"/>
      <c r="AEX230" s="15"/>
      <c r="AEY230" s="15"/>
      <c r="AEZ230" s="15"/>
      <c r="AFA230" s="15"/>
      <c r="AFB230" s="15"/>
      <c r="AFC230" s="15"/>
      <c r="AFD230" s="15"/>
      <c r="AFE230" s="15"/>
      <c r="AFF230" s="15"/>
      <c r="AFG230" s="15"/>
      <c r="AFH230" s="15"/>
      <c r="AFI230" s="15"/>
      <c r="AFJ230" s="15"/>
      <c r="AFK230" s="15"/>
      <c r="AFL230" s="15"/>
      <c r="AFM230" s="15"/>
      <c r="AFN230" s="15"/>
      <c r="AFO230" s="15"/>
      <c r="AFP230" s="15"/>
      <c r="AFQ230" s="15"/>
      <c r="AFR230" s="15"/>
      <c r="AFS230" s="15"/>
      <c r="AFT230" s="15"/>
      <c r="AFU230" s="15"/>
      <c r="AFV230" s="15"/>
      <c r="AFW230" s="15"/>
      <c r="AFX230" s="15"/>
      <c r="AFY230" s="15"/>
      <c r="AFZ230" s="15"/>
      <c r="AGA230" s="15"/>
      <c r="AGB230" s="15"/>
      <c r="AGC230" s="15"/>
      <c r="AGD230" s="15"/>
      <c r="AGE230" s="15"/>
      <c r="AGF230" s="15"/>
      <c r="AGG230" s="15"/>
      <c r="AGH230" s="15"/>
      <c r="AGI230" s="15"/>
      <c r="AGJ230" s="15"/>
      <c r="AGK230" s="15"/>
      <c r="AGL230" s="15"/>
      <c r="AGM230" s="15"/>
      <c r="AGN230" s="15"/>
      <c r="AGO230" s="15"/>
      <c r="AGP230" s="15"/>
      <c r="AGQ230" s="15"/>
      <c r="AGR230" s="15"/>
      <c r="AGS230" s="15"/>
      <c r="AGT230" s="15"/>
      <c r="AGU230" s="15"/>
      <c r="AGV230" s="15"/>
      <c r="AGW230" s="15"/>
      <c r="AGX230" s="15"/>
      <c r="AGY230" s="15"/>
      <c r="AGZ230" s="15"/>
      <c r="AHA230" s="15"/>
      <c r="AHB230" s="15"/>
      <c r="AHC230" s="15"/>
      <c r="AHD230" s="15"/>
      <c r="AHE230" s="15"/>
      <c r="AHF230" s="15"/>
      <c r="AHG230" s="15"/>
      <c r="AHH230" s="15"/>
      <c r="AHI230" s="15"/>
      <c r="AHJ230" s="15"/>
      <c r="AHK230" s="15"/>
      <c r="AHL230" s="15"/>
      <c r="AHM230" s="15"/>
      <c r="AHN230" s="15"/>
      <c r="AHO230" s="15"/>
      <c r="AHP230" s="15"/>
      <c r="AHQ230" s="15"/>
      <c r="AHR230" s="15"/>
      <c r="AHS230" s="15"/>
      <c r="AHT230" s="15"/>
      <c r="AHU230" s="15"/>
      <c r="AHV230" s="15"/>
      <c r="AHW230" s="15"/>
      <c r="AHX230" s="15"/>
      <c r="AHY230" s="15"/>
      <c r="AHZ230" s="15"/>
      <c r="AIA230" s="15"/>
      <c r="AIB230" s="15"/>
      <c r="AIC230" s="15"/>
      <c r="AID230" s="15"/>
      <c r="AIE230" s="15"/>
      <c r="AIF230" s="15"/>
      <c r="AIG230" s="15"/>
      <c r="AIH230" s="15"/>
      <c r="AII230" s="15"/>
      <c r="AIJ230" s="15"/>
      <c r="AIK230" s="15"/>
      <c r="AIL230" s="15"/>
      <c r="AIM230" s="15"/>
      <c r="AIN230" s="15"/>
      <c r="AIO230" s="15"/>
      <c r="AIP230" s="15"/>
      <c r="AIQ230" s="15"/>
      <c r="AIR230" s="15"/>
      <c r="AIS230" s="15"/>
      <c r="AIT230" s="15"/>
      <c r="AIU230" s="15"/>
      <c r="AIV230" s="15"/>
      <c r="AIW230" s="15"/>
      <c r="AIX230" s="15"/>
      <c r="AIY230" s="15"/>
      <c r="AIZ230" s="15"/>
      <c r="AJA230" s="15"/>
      <c r="AJB230" s="15"/>
      <c r="AJC230" s="15"/>
      <c r="AJD230" s="15"/>
      <c r="AJE230" s="15"/>
      <c r="AJF230" s="15"/>
      <c r="AJG230" s="15"/>
      <c r="AJH230" s="15"/>
      <c r="AJI230" s="15"/>
      <c r="AJJ230" s="15"/>
      <c r="AJK230" s="15"/>
      <c r="AJL230" s="15"/>
      <c r="AJM230" s="15"/>
      <c r="AJN230" s="15"/>
      <c r="AJO230" s="15"/>
      <c r="AJP230" s="15"/>
      <c r="AJQ230" s="15"/>
      <c r="AJR230" s="15"/>
      <c r="AJS230" s="15"/>
      <c r="AJT230" s="15"/>
      <c r="AJU230" s="15"/>
      <c r="AJV230" s="15"/>
      <c r="AJW230" s="15"/>
      <c r="AJX230" s="15"/>
      <c r="AJY230" s="15"/>
      <c r="AJZ230" s="15"/>
      <c r="AKA230" s="15"/>
      <c r="AKB230" s="15"/>
      <c r="AKC230" s="15"/>
      <c r="AKD230" s="15"/>
      <c r="AKE230" s="15"/>
      <c r="AKF230" s="15"/>
      <c r="AKG230" s="15"/>
      <c r="AKH230" s="15"/>
      <c r="AKI230" s="15"/>
      <c r="AKJ230" s="15"/>
      <c r="AKK230" s="15"/>
      <c r="AKL230" s="15"/>
      <c r="AKM230" s="15"/>
      <c r="AKN230" s="15"/>
      <c r="AKO230" s="15"/>
      <c r="AKP230" s="15"/>
      <c r="AKQ230" s="15"/>
      <c r="AKR230" s="15"/>
      <c r="AKS230" s="15"/>
      <c r="AKT230" s="15"/>
      <c r="AKU230" s="15"/>
      <c r="AKV230" s="15"/>
      <c r="AKW230" s="15"/>
      <c r="AKX230" s="15"/>
      <c r="AKY230" s="15"/>
      <c r="AKZ230" s="15"/>
      <c r="ALA230" s="15"/>
      <c r="ALB230" s="15"/>
      <c r="ALC230" s="15"/>
      <c r="ALD230" s="15"/>
      <c r="ALE230" s="15"/>
      <c r="ALF230" s="15"/>
      <c r="ALG230" s="15"/>
      <c r="ALH230" s="15"/>
      <c r="ALI230" s="15"/>
      <c r="ALJ230" s="15"/>
      <c r="ALK230" s="15"/>
      <c r="ALL230" s="15"/>
      <c r="ALM230" s="15"/>
      <c r="ALN230" s="15"/>
      <c r="ALO230" s="15"/>
      <c r="ALP230" s="15"/>
      <c r="ALQ230" s="15"/>
      <c r="ALR230" s="15"/>
      <c r="ALS230" s="15"/>
      <c r="ALT230" s="15"/>
      <c r="ALU230" s="15"/>
      <c r="ALV230" s="15"/>
      <c r="ALW230" s="15"/>
      <c r="ALX230" s="15"/>
      <c r="ALY230" s="15"/>
      <c r="ALZ230" s="15"/>
      <c r="AMA230" s="15"/>
      <c r="AMB230" s="15"/>
    </row>
    <row r="231" spans="1:1016" s="16" customFormat="1" ht="15" customHeight="1" x14ac:dyDescent="0.25">
      <c r="A231" s="58" t="s">
        <v>6</v>
      </c>
      <c r="B231" s="58"/>
      <c r="C231" s="58"/>
      <c r="D231" s="58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  <c r="IW231" s="15"/>
      <c r="IX231" s="15"/>
      <c r="IY231" s="15"/>
      <c r="IZ231" s="15"/>
      <c r="JA231" s="15"/>
      <c r="JB231" s="15"/>
      <c r="JC231" s="15"/>
      <c r="JD231" s="15"/>
      <c r="JE231" s="15"/>
      <c r="JF231" s="15"/>
      <c r="JG231" s="15"/>
      <c r="JH231" s="15"/>
      <c r="JI231" s="15"/>
      <c r="JJ231" s="15"/>
      <c r="JK231" s="15"/>
      <c r="JL231" s="15"/>
      <c r="JM231" s="15"/>
      <c r="JN231" s="15"/>
      <c r="JO231" s="15"/>
      <c r="JP231" s="15"/>
      <c r="JQ231" s="15"/>
      <c r="JR231" s="15"/>
      <c r="JS231" s="15"/>
      <c r="JT231" s="15"/>
      <c r="JU231" s="15"/>
      <c r="JV231" s="15"/>
      <c r="JW231" s="15"/>
      <c r="JX231" s="15"/>
      <c r="JY231" s="15"/>
      <c r="JZ231" s="15"/>
      <c r="KA231" s="15"/>
      <c r="KB231" s="15"/>
      <c r="KC231" s="15"/>
      <c r="KD231" s="15"/>
      <c r="KE231" s="15"/>
      <c r="KF231" s="15"/>
      <c r="KG231" s="15"/>
      <c r="KH231" s="15"/>
      <c r="KI231" s="15"/>
      <c r="KJ231" s="15"/>
      <c r="KK231" s="15"/>
      <c r="KL231" s="15"/>
      <c r="KM231" s="15"/>
      <c r="KN231" s="15"/>
      <c r="KO231" s="15"/>
      <c r="KP231" s="15"/>
      <c r="KQ231" s="15"/>
      <c r="KR231" s="15"/>
      <c r="KS231" s="15"/>
      <c r="KT231" s="15"/>
      <c r="KU231" s="15"/>
      <c r="KV231" s="15"/>
      <c r="KW231" s="15"/>
      <c r="KX231" s="15"/>
      <c r="KY231" s="15"/>
      <c r="KZ231" s="15"/>
      <c r="LA231" s="15"/>
      <c r="LB231" s="15"/>
      <c r="LC231" s="15"/>
      <c r="LD231" s="15"/>
      <c r="LE231" s="15"/>
      <c r="LF231" s="15"/>
      <c r="LG231" s="15"/>
      <c r="LH231" s="15"/>
      <c r="LI231" s="15"/>
      <c r="LJ231" s="15"/>
      <c r="LK231" s="15"/>
      <c r="LL231" s="15"/>
      <c r="LM231" s="15"/>
      <c r="LN231" s="15"/>
      <c r="LO231" s="15"/>
      <c r="LP231" s="15"/>
      <c r="LQ231" s="15"/>
      <c r="LR231" s="15"/>
      <c r="LS231" s="15"/>
      <c r="LT231" s="15"/>
      <c r="LU231" s="15"/>
      <c r="LV231" s="15"/>
      <c r="LW231" s="15"/>
      <c r="LX231" s="15"/>
      <c r="LY231" s="15"/>
      <c r="LZ231" s="15"/>
      <c r="MA231" s="15"/>
      <c r="MB231" s="15"/>
      <c r="MC231" s="15"/>
      <c r="MD231" s="15"/>
      <c r="ME231" s="15"/>
      <c r="MF231" s="15"/>
      <c r="MG231" s="15"/>
      <c r="MH231" s="15"/>
      <c r="MI231" s="15"/>
      <c r="MJ231" s="15"/>
      <c r="MK231" s="15"/>
      <c r="ML231" s="15"/>
      <c r="MM231" s="15"/>
      <c r="MN231" s="15"/>
      <c r="MO231" s="15"/>
      <c r="MP231" s="15"/>
      <c r="MQ231" s="15"/>
      <c r="MR231" s="15"/>
      <c r="MS231" s="15"/>
      <c r="MT231" s="15"/>
      <c r="MU231" s="15"/>
      <c r="MV231" s="15"/>
      <c r="MW231" s="15"/>
      <c r="MX231" s="15"/>
      <c r="MY231" s="15"/>
      <c r="MZ231" s="15"/>
      <c r="NA231" s="15"/>
      <c r="NB231" s="15"/>
      <c r="NC231" s="15"/>
      <c r="ND231" s="15"/>
      <c r="NE231" s="15"/>
      <c r="NF231" s="15"/>
      <c r="NG231" s="15"/>
      <c r="NH231" s="15"/>
      <c r="NI231" s="15"/>
      <c r="NJ231" s="15"/>
      <c r="NK231" s="15"/>
      <c r="NL231" s="15"/>
      <c r="NM231" s="15"/>
      <c r="NN231" s="15"/>
      <c r="NO231" s="15"/>
      <c r="NP231" s="15"/>
      <c r="NQ231" s="15"/>
      <c r="NR231" s="15"/>
      <c r="NS231" s="15"/>
      <c r="NT231" s="15"/>
      <c r="NU231" s="15"/>
      <c r="NV231" s="15"/>
      <c r="NW231" s="15"/>
      <c r="NX231" s="15"/>
      <c r="NY231" s="15"/>
      <c r="NZ231" s="15"/>
      <c r="OA231" s="15"/>
      <c r="OB231" s="15"/>
      <c r="OC231" s="15"/>
      <c r="OD231" s="15"/>
      <c r="OE231" s="15"/>
      <c r="OF231" s="15"/>
      <c r="OG231" s="15"/>
      <c r="OH231" s="15"/>
      <c r="OI231" s="15"/>
      <c r="OJ231" s="15"/>
      <c r="OK231" s="15"/>
      <c r="OL231" s="15"/>
      <c r="OM231" s="15"/>
      <c r="ON231" s="15"/>
      <c r="OO231" s="15"/>
      <c r="OP231" s="15"/>
      <c r="OQ231" s="15"/>
      <c r="OR231" s="15"/>
      <c r="OS231" s="15"/>
      <c r="OT231" s="15"/>
      <c r="OU231" s="15"/>
      <c r="OV231" s="15"/>
      <c r="OW231" s="15"/>
      <c r="OX231" s="15"/>
      <c r="OY231" s="15"/>
      <c r="OZ231" s="15"/>
      <c r="PA231" s="15"/>
      <c r="PB231" s="15"/>
      <c r="PC231" s="15"/>
      <c r="PD231" s="15"/>
      <c r="PE231" s="15"/>
      <c r="PF231" s="15"/>
      <c r="PG231" s="15"/>
      <c r="PH231" s="15"/>
      <c r="PI231" s="15"/>
      <c r="PJ231" s="15"/>
      <c r="PK231" s="15"/>
      <c r="PL231" s="15"/>
      <c r="PM231" s="15"/>
      <c r="PN231" s="15"/>
      <c r="PO231" s="15"/>
      <c r="PP231" s="15"/>
      <c r="PQ231" s="15"/>
      <c r="PR231" s="15"/>
      <c r="PS231" s="15"/>
      <c r="PT231" s="15"/>
      <c r="PU231" s="15"/>
      <c r="PV231" s="15"/>
      <c r="PW231" s="15"/>
      <c r="PX231" s="15"/>
      <c r="PY231" s="15"/>
      <c r="PZ231" s="15"/>
      <c r="QA231" s="15"/>
      <c r="QB231" s="15"/>
      <c r="QC231" s="15"/>
      <c r="QD231" s="15"/>
      <c r="QE231" s="15"/>
      <c r="QF231" s="15"/>
      <c r="QG231" s="15"/>
      <c r="QH231" s="15"/>
      <c r="QI231" s="15"/>
      <c r="QJ231" s="15"/>
      <c r="QK231" s="15"/>
      <c r="QL231" s="15"/>
      <c r="QM231" s="15"/>
      <c r="QN231" s="15"/>
      <c r="QO231" s="15"/>
      <c r="QP231" s="15"/>
      <c r="QQ231" s="15"/>
      <c r="QR231" s="15"/>
      <c r="QS231" s="15"/>
      <c r="QT231" s="15"/>
      <c r="QU231" s="15"/>
      <c r="QV231" s="15"/>
      <c r="QW231" s="15"/>
      <c r="QX231" s="15"/>
      <c r="QY231" s="15"/>
      <c r="QZ231" s="15"/>
      <c r="RA231" s="15"/>
      <c r="RB231" s="15"/>
      <c r="RC231" s="15"/>
      <c r="RD231" s="15"/>
      <c r="RE231" s="15"/>
      <c r="RF231" s="15"/>
      <c r="RG231" s="15"/>
      <c r="RH231" s="15"/>
      <c r="RI231" s="15"/>
      <c r="RJ231" s="15"/>
      <c r="RK231" s="15"/>
      <c r="RL231" s="15"/>
      <c r="RM231" s="15"/>
      <c r="RN231" s="15"/>
      <c r="RO231" s="15"/>
      <c r="RP231" s="15"/>
      <c r="RQ231" s="15"/>
      <c r="RR231" s="15"/>
      <c r="RS231" s="15"/>
      <c r="RT231" s="15"/>
      <c r="RU231" s="15"/>
      <c r="RV231" s="15"/>
      <c r="RW231" s="15"/>
      <c r="RX231" s="15"/>
      <c r="RY231" s="15"/>
      <c r="RZ231" s="15"/>
      <c r="SA231" s="15"/>
      <c r="SB231" s="15"/>
      <c r="SC231" s="15"/>
      <c r="SD231" s="15"/>
      <c r="SE231" s="15"/>
      <c r="SF231" s="15"/>
      <c r="SG231" s="15"/>
      <c r="SH231" s="15"/>
      <c r="SI231" s="15"/>
      <c r="SJ231" s="15"/>
      <c r="SK231" s="15"/>
      <c r="SL231" s="15"/>
      <c r="SM231" s="15"/>
      <c r="SN231" s="15"/>
      <c r="SO231" s="15"/>
      <c r="SP231" s="15"/>
      <c r="SQ231" s="15"/>
      <c r="SR231" s="15"/>
      <c r="SS231" s="15"/>
      <c r="ST231" s="15"/>
      <c r="SU231" s="15"/>
      <c r="SV231" s="15"/>
      <c r="SW231" s="15"/>
      <c r="SX231" s="15"/>
      <c r="SY231" s="15"/>
      <c r="SZ231" s="15"/>
      <c r="TA231" s="15"/>
      <c r="TB231" s="15"/>
      <c r="TC231" s="15"/>
      <c r="TD231" s="15"/>
      <c r="TE231" s="15"/>
      <c r="TF231" s="15"/>
      <c r="TG231" s="15"/>
      <c r="TH231" s="15"/>
      <c r="TI231" s="15"/>
      <c r="TJ231" s="15"/>
      <c r="TK231" s="15"/>
      <c r="TL231" s="15"/>
      <c r="TM231" s="15"/>
      <c r="TN231" s="15"/>
      <c r="TO231" s="15"/>
      <c r="TP231" s="15"/>
      <c r="TQ231" s="15"/>
      <c r="TR231" s="15"/>
      <c r="TS231" s="15"/>
      <c r="TT231" s="15"/>
      <c r="TU231" s="15"/>
      <c r="TV231" s="15"/>
      <c r="TW231" s="15"/>
      <c r="TX231" s="15"/>
      <c r="TY231" s="15"/>
      <c r="TZ231" s="15"/>
      <c r="UA231" s="15"/>
      <c r="UB231" s="15"/>
      <c r="UC231" s="15"/>
      <c r="UD231" s="15"/>
      <c r="UE231" s="15"/>
      <c r="UF231" s="15"/>
      <c r="UG231" s="15"/>
      <c r="UH231" s="15"/>
      <c r="UI231" s="15"/>
      <c r="UJ231" s="15"/>
      <c r="UK231" s="15"/>
      <c r="UL231" s="15"/>
      <c r="UM231" s="15"/>
      <c r="UN231" s="15"/>
      <c r="UO231" s="15"/>
      <c r="UP231" s="15"/>
      <c r="UQ231" s="15"/>
      <c r="UR231" s="15"/>
      <c r="US231" s="15"/>
      <c r="UT231" s="15"/>
      <c r="UU231" s="15"/>
      <c r="UV231" s="15"/>
      <c r="UW231" s="15"/>
      <c r="UX231" s="15"/>
      <c r="UY231" s="15"/>
      <c r="UZ231" s="15"/>
      <c r="VA231" s="15"/>
      <c r="VB231" s="15"/>
      <c r="VC231" s="15"/>
      <c r="VD231" s="15"/>
      <c r="VE231" s="15"/>
      <c r="VF231" s="15"/>
      <c r="VG231" s="15"/>
      <c r="VH231" s="15"/>
      <c r="VI231" s="15"/>
      <c r="VJ231" s="15"/>
      <c r="VK231" s="15"/>
      <c r="VL231" s="15"/>
      <c r="VM231" s="15"/>
      <c r="VN231" s="15"/>
      <c r="VO231" s="15"/>
      <c r="VP231" s="15"/>
      <c r="VQ231" s="15"/>
      <c r="VR231" s="15"/>
      <c r="VS231" s="15"/>
      <c r="VT231" s="15"/>
      <c r="VU231" s="15"/>
      <c r="VV231" s="15"/>
      <c r="VW231" s="15"/>
      <c r="VX231" s="15"/>
      <c r="VY231" s="15"/>
      <c r="VZ231" s="15"/>
      <c r="WA231" s="15"/>
      <c r="WB231" s="15"/>
      <c r="WC231" s="15"/>
      <c r="WD231" s="15"/>
      <c r="WE231" s="15"/>
      <c r="WF231" s="15"/>
      <c r="WG231" s="15"/>
      <c r="WH231" s="15"/>
      <c r="WI231" s="15"/>
      <c r="WJ231" s="15"/>
      <c r="WK231" s="15"/>
      <c r="WL231" s="15"/>
      <c r="WM231" s="15"/>
      <c r="WN231" s="15"/>
      <c r="WO231" s="15"/>
      <c r="WP231" s="15"/>
      <c r="WQ231" s="15"/>
      <c r="WR231" s="15"/>
      <c r="WS231" s="15"/>
      <c r="WT231" s="15"/>
      <c r="WU231" s="15"/>
      <c r="WV231" s="15"/>
      <c r="WW231" s="15"/>
      <c r="WX231" s="15"/>
      <c r="WY231" s="15"/>
      <c r="WZ231" s="15"/>
      <c r="XA231" s="15"/>
      <c r="XB231" s="15"/>
      <c r="XC231" s="15"/>
      <c r="XD231" s="15"/>
      <c r="XE231" s="15"/>
      <c r="XF231" s="15"/>
      <c r="XG231" s="15"/>
      <c r="XH231" s="15"/>
      <c r="XI231" s="15"/>
      <c r="XJ231" s="15"/>
      <c r="XK231" s="15"/>
      <c r="XL231" s="15"/>
      <c r="XM231" s="15"/>
      <c r="XN231" s="15"/>
      <c r="XO231" s="15"/>
      <c r="XP231" s="15"/>
      <c r="XQ231" s="15"/>
      <c r="XR231" s="15"/>
      <c r="XS231" s="15"/>
      <c r="XT231" s="15"/>
      <c r="XU231" s="15"/>
      <c r="XV231" s="15"/>
      <c r="XW231" s="15"/>
      <c r="XX231" s="15"/>
      <c r="XY231" s="15"/>
      <c r="XZ231" s="15"/>
      <c r="YA231" s="15"/>
      <c r="YB231" s="15"/>
      <c r="YC231" s="15"/>
      <c r="YD231" s="15"/>
      <c r="YE231" s="15"/>
      <c r="YF231" s="15"/>
      <c r="YG231" s="15"/>
      <c r="YH231" s="15"/>
      <c r="YI231" s="15"/>
      <c r="YJ231" s="15"/>
      <c r="YK231" s="15"/>
      <c r="YL231" s="15"/>
      <c r="YM231" s="15"/>
      <c r="YN231" s="15"/>
      <c r="YO231" s="15"/>
      <c r="YP231" s="15"/>
      <c r="YQ231" s="15"/>
      <c r="YR231" s="15"/>
      <c r="YS231" s="15"/>
      <c r="YT231" s="15"/>
      <c r="YU231" s="15"/>
      <c r="YV231" s="15"/>
      <c r="YW231" s="15"/>
      <c r="YX231" s="15"/>
      <c r="YY231" s="15"/>
      <c r="YZ231" s="15"/>
      <c r="ZA231" s="15"/>
      <c r="ZB231" s="15"/>
      <c r="ZC231" s="15"/>
      <c r="ZD231" s="15"/>
      <c r="ZE231" s="15"/>
      <c r="ZF231" s="15"/>
      <c r="ZG231" s="15"/>
      <c r="ZH231" s="15"/>
      <c r="ZI231" s="15"/>
      <c r="ZJ231" s="15"/>
      <c r="ZK231" s="15"/>
      <c r="ZL231" s="15"/>
      <c r="ZM231" s="15"/>
      <c r="ZN231" s="15"/>
      <c r="ZO231" s="15"/>
      <c r="ZP231" s="15"/>
      <c r="ZQ231" s="15"/>
      <c r="ZR231" s="15"/>
      <c r="ZS231" s="15"/>
      <c r="ZT231" s="15"/>
      <c r="ZU231" s="15"/>
      <c r="ZV231" s="15"/>
      <c r="ZW231" s="15"/>
      <c r="ZX231" s="15"/>
      <c r="ZY231" s="15"/>
      <c r="ZZ231" s="15"/>
      <c r="AAA231" s="15"/>
      <c r="AAB231" s="15"/>
      <c r="AAC231" s="15"/>
      <c r="AAD231" s="15"/>
      <c r="AAE231" s="15"/>
      <c r="AAF231" s="15"/>
      <c r="AAG231" s="15"/>
      <c r="AAH231" s="15"/>
      <c r="AAI231" s="15"/>
      <c r="AAJ231" s="15"/>
      <c r="AAK231" s="15"/>
      <c r="AAL231" s="15"/>
      <c r="AAM231" s="15"/>
      <c r="AAN231" s="15"/>
      <c r="AAO231" s="15"/>
      <c r="AAP231" s="15"/>
      <c r="AAQ231" s="15"/>
      <c r="AAR231" s="15"/>
      <c r="AAS231" s="15"/>
      <c r="AAT231" s="15"/>
      <c r="AAU231" s="15"/>
      <c r="AAV231" s="15"/>
      <c r="AAW231" s="15"/>
      <c r="AAX231" s="15"/>
      <c r="AAY231" s="15"/>
      <c r="AAZ231" s="15"/>
      <c r="ABA231" s="15"/>
      <c r="ABB231" s="15"/>
      <c r="ABC231" s="15"/>
      <c r="ABD231" s="15"/>
      <c r="ABE231" s="15"/>
      <c r="ABF231" s="15"/>
      <c r="ABG231" s="15"/>
      <c r="ABH231" s="15"/>
      <c r="ABI231" s="15"/>
      <c r="ABJ231" s="15"/>
      <c r="ABK231" s="15"/>
      <c r="ABL231" s="15"/>
      <c r="ABM231" s="15"/>
      <c r="ABN231" s="15"/>
      <c r="ABO231" s="15"/>
      <c r="ABP231" s="15"/>
      <c r="ABQ231" s="15"/>
      <c r="ABR231" s="15"/>
      <c r="ABS231" s="15"/>
      <c r="ABT231" s="15"/>
      <c r="ABU231" s="15"/>
      <c r="ABV231" s="15"/>
      <c r="ABW231" s="15"/>
      <c r="ABX231" s="15"/>
      <c r="ABY231" s="15"/>
      <c r="ABZ231" s="15"/>
      <c r="ACA231" s="15"/>
      <c r="ACB231" s="15"/>
      <c r="ACC231" s="15"/>
      <c r="ACD231" s="15"/>
      <c r="ACE231" s="15"/>
      <c r="ACF231" s="15"/>
      <c r="ACG231" s="15"/>
      <c r="ACH231" s="15"/>
      <c r="ACI231" s="15"/>
      <c r="ACJ231" s="15"/>
      <c r="ACK231" s="15"/>
      <c r="ACL231" s="15"/>
      <c r="ACM231" s="15"/>
      <c r="ACN231" s="15"/>
      <c r="ACO231" s="15"/>
      <c r="ACP231" s="15"/>
      <c r="ACQ231" s="15"/>
      <c r="ACR231" s="15"/>
      <c r="ACS231" s="15"/>
      <c r="ACT231" s="15"/>
      <c r="ACU231" s="15"/>
      <c r="ACV231" s="15"/>
      <c r="ACW231" s="15"/>
      <c r="ACX231" s="15"/>
      <c r="ACY231" s="15"/>
      <c r="ACZ231" s="15"/>
      <c r="ADA231" s="15"/>
      <c r="ADB231" s="15"/>
      <c r="ADC231" s="15"/>
      <c r="ADD231" s="15"/>
      <c r="ADE231" s="15"/>
      <c r="ADF231" s="15"/>
      <c r="ADG231" s="15"/>
      <c r="ADH231" s="15"/>
      <c r="ADI231" s="15"/>
      <c r="ADJ231" s="15"/>
      <c r="ADK231" s="15"/>
      <c r="ADL231" s="15"/>
      <c r="ADM231" s="15"/>
      <c r="ADN231" s="15"/>
      <c r="ADO231" s="15"/>
      <c r="ADP231" s="15"/>
      <c r="ADQ231" s="15"/>
      <c r="ADR231" s="15"/>
      <c r="ADS231" s="15"/>
      <c r="ADT231" s="15"/>
      <c r="ADU231" s="15"/>
      <c r="ADV231" s="15"/>
      <c r="ADW231" s="15"/>
      <c r="ADX231" s="15"/>
      <c r="ADY231" s="15"/>
      <c r="ADZ231" s="15"/>
      <c r="AEA231" s="15"/>
      <c r="AEB231" s="15"/>
      <c r="AEC231" s="15"/>
      <c r="AED231" s="15"/>
      <c r="AEE231" s="15"/>
      <c r="AEF231" s="15"/>
      <c r="AEG231" s="15"/>
      <c r="AEH231" s="15"/>
      <c r="AEI231" s="15"/>
      <c r="AEJ231" s="15"/>
      <c r="AEK231" s="15"/>
      <c r="AEL231" s="15"/>
      <c r="AEM231" s="15"/>
      <c r="AEN231" s="15"/>
      <c r="AEO231" s="15"/>
      <c r="AEP231" s="15"/>
      <c r="AEQ231" s="15"/>
      <c r="AER231" s="15"/>
      <c r="AES231" s="15"/>
      <c r="AET231" s="15"/>
      <c r="AEU231" s="15"/>
      <c r="AEV231" s="15"/>
      <c r="AEW231" s="15"/>
      <c r="AEX231" s="15"/>
      <c r="AEY231" s="15"/>
      <c r="AEZ231" s="15"/>
      <c r="AFA231" s="15"/>
      <c r="AFB231" s="15"/>
      <c r="AFC231" s="15"/>
      <c r="AFD231" s="15"/>
      <c r="AFE231" s="15"/>
      <c r="AFF231" s="15"/>
      <c r="AFG231" s="15"/>
      <c r="AFH231" s="15"/>
      <c r="AFI231" s="15"/>
      <c r="AFJ231" s="15"/>
      <c r="AFK231" s="15"/>
      <c r="AFL231" s="15"/>
      <c r="AFM231" s="15"/>
      <c r="AFN231" s="15"/>
      <c r="AFO231" s="15"/>
      <c r="AFP231" s="15"/>
      <c r="AFQ231" s="15"/>
      <c r="AFR231" s="15"/>
      <c r="AFS231" s="15"/>
      <c r="AFT231" s="15"/>
      <c r="AFU231" s="15"/>
      <c r="AFV231" s="15"/>
      <c r="AFW231" s="15"/>
      <c r="AFX231" s="15"/>
      <c r="AFY231" s="15"/>
      <c r="AFZ231" s="15"/>
      <c r="AGA231" s="15"/>
      <c r="AGB231" s="15"/>
      <c r="AGC231" s="15"/>
      <c r="AGD231" s="15"/>
      <c r="AGE231" s="15"/>
      <c r="AGF231" s="15"/>
      <c r="AGG231" s="15"/>
      <c r="AGH231" s="15"/>
      <c r="AGI231" s="15"/>
      <c r="AGJ231" s="15"/>
      <c r="AGK231" s="15"/>
      <c r="AGL231" s="15"/>
      <c r="AGM231" s="15"/>
      <c r="AGN231" s="15"/>
      <c r="AGO231" s="15"/>
      <c r="AGP231" s="15"/>
      <c r="AGQ231" s="15"/>
      <c r="AGR231" s="15"/>
      <c r="AGS231" s="15"/>
      <c r="AGT231" s="15"/>
      <c r="AGU231" s="15"/>
      <c r="AGV231" s="15"/>
      <c r="AGW231" s="15"/>
      <c r="AGX231" s="15"/>
      <c r="AGY231" s="15"/>
      <c r="AGZ231" s="15"/>
      <c r="AHA231" s="15"/>
      <c r="AHB231" s="15"/>
      <c r="AHC231" s="15"/>
      <c r="AHD231" s="15"/>
      <c r="AHE231" s="15"/>
      <c r="AHF231" s="15"/>
      <c r="AHG231" s="15"/>
      <c r="AHH231" s="15"/>
      <c r="AHI231" s="15"/>
      <c r="AHJ231" s="15"/>
      <c r="AHK231" s="15"/>
      <c r="AHL231" s="15"/>
      <c r="AHM231" s="15"/>
      <c r="AHN231" s="15"/>
      <c r="AHO231" s="15"/>
      <c r="AHP231" s="15"/>
      <c r="AHQ231" s="15"/>
      <c r="AHR231" s="15"/>
      <c r="AHS231" s="15"/>
      <c r="AHT231" s="15"/>
      <c r="AHU231" s="15"/>
      <c r="AHV231" s="15"/>
      <c r="AHW231" s="15"/>
      <c r="AHX231" s="15"/>
      <c r="AHY231" s="15"/>
      <c r="AHZ231" s="15"/>
      <c r="AIA231" s="15"/>
      <c r="AIB231" s="15"/>
      <c r="AIC231" s="15"/>
      <c r="AID231" s="15"/>
      <c r="AIE231" s="15"/>
      <c r="AIF231" s="15"/>
      <c r="AIG231" s="15"/>
      <c r="AIH231" s="15"/>
      <c r="AII231" s="15"/>
      <c r="AIJ231" s="15"/>
      <c r="AIK231" s="15"/>
      <c r="AIL231" s="15"/>
      <c r="AIM231" s="15"/>
      <c r="AIN231" s="15"/>
      <c r="AIO231" s="15"/>
      <c r="AIP231" s="15"/>
      <c r="AIQ231" s="15"/>
      <c r="AIR231" s="15"/>
      <c r="AIS231" s="15"/>
      <c r="AIT231" s="15"/>
      <c r="AIU231" s="15"/>
      <c r="AIV231" s="15"/>
      <c r="AIW231" s="15"/>
      <c r="AIX231" s="15"/>
      <c r="AIY231" s="15"/>
      <c r="AIZ231" s="15"/>
      <c r="AJA231" s="15"/>
      <c r="AJB231" s="15"/>
      <c r="AJC231" s="15"/>
      <c r="AJD231" s="15"/>
      <c r="AJE231" s="15"/>
      <c r="AJF231" s="15"/>
      <c r="AJG231" s="15"/>
      <c r="AJH231" s="15"/>
      <c r="AJI231" s="15"/>
      <c r="AJJ231" s="15"/>
      <c r="AJK231" s="15"/>
      <c r="AJL231" s="15"/>
      <c r="AJM231" s="15"/>
      <c r="AJN231" s="15"/>
      <c r="AJO231" s="15"/>
      <c r="AJP231" s="15"/>
      <c r="AJQ231" s="15"/>
      <c r="AJR231" s="15"/>
      <c r="AJS231" s="15"/>
      <c r="AJT231" s="15"/>
      <c r="AJU231" s="15"/>
      <c r="AJV231" s="15"/>
      <c r="AJW231" s="15"/>
      <c r="AJX231" s="15"/>
      <c r="AJY231" s="15"/>
      <c r="AJZ231" s="15"/>
      <c r="AKA231" s="15"/>
      <c r="AKB231" s="15"/>
      <c r="AKC231" s="15"/>
      <c r="AKD231" s="15"/>
      <c r="AKE231" s="15"/>
      <c r="AKF231" s="15"/>
      <c r="AKG231" s="15"/>
      <c r="AKH231" s="15"/>
      <c r="AKI231" s="15"/>
      <c r="AKJ231" s="15"/>
      <c r="AKK231" s="15"/>
      <c r="AKL231" s="15"/>
      <c r="AKM231" s="15"/>
      <c r="AKN231" s="15"/>
      <c r="AKO231" s="15"/>
      <c r="AKP231" s="15"/>
      <c r="AKQ231" s="15"/>
      <c r="AKR231" s="15"/>
      <c r="AKS231" s="15"/>
      <c r="AKT231" s="15"/>
      <c r="AKU231" s="15"/>
      <c r="AKV231" s="15"/>
      <c r="AKW231" s="15"/>
      <c r="AKX231" s="15"/>
      <c r="AKY231" s="15"/>
      <c r="AKZ231" s="15"/>
      <c r="ALA231" s="15"/>
      <c r="ALB231" s="15"/>
      <c r="ALC231" s="15"/>
      <c r="ALD231" s="15"/>
      <c r="ALE231" s="15"/>
      <c r="ALF231" s="15"/>
      <c r="ALG231" s="15"/>
      <c r="ALH231" s="15"/>
      <c r="ALI231" s="15"/>
      <c r="ALJ231" s="15"/>
      <c r="ALK231" s="15"/>
      <c r="ALL231" s="15"/>
      <c r="ALM231" s="15"/>
      <c r="ALN231" s="15"/>
      <c r="ALO231" s="15"/>
      <c r="ALP231" s="15"/>
      <c r="ALQ231" s="15"/>
      <c r="ALR231" s="15"/>
      <c r="ALS231" s="15"/>
      <c r="ALT231" s="15"/>
      <c r="ALU231" s="15"/>
      <c r="ALV231" s="15"/>
      <c r="ALW231" s="15"/>
      <c r="ALX231" s="15"/>
      <c r="ALY231" s="15"/>
      <c r="ALZ231" s="15"/>
      <c r="AMA231" s="15"/>
      <c r="AMB231" s="15"/>
    </row>
    <row r="232" spans="1:1016" x14ac:dyDescent="0.25">
      <c r="A232" s="28">
        <v>1</v>
      </c>
      <c r="B232" s="29" t="s">
        <v>326</v>
      </c>
      <c r="C232" s="29" t="s">
        <v>2</v>
      </c>
      <c r="D232" s="29">
        <v>54705.32</v>
      </c>
    </row>
    <row r="233" spans="1:1016" x14ac:dyDescent="0.25">
      <c r="A233" s="28">
        <v>2</v>
      </c>
      <c r="B233" s="29" t="s">
        <v>5</v>
      </c>
      <c r="C233" s="29" t="s">
        <v>36</v>
      </c>
      <c r="D233" s="29">
        <v>50728.21</v>
      </c>
    </row>
    <row r="234" spans="1:1016" x14ac:dyDescent="0.25">
      <c r="A234" s="28">
        <v>3</v>
      </c>
      <c r="B234" s="29" t="s">
        <v>327</v>
      </c>
      <c r="C234" s="29" t="s">
        <v>36</v>
      </c>
      <c r="D234" s="29">
        <v>49418.63</v>
      </c>
    </row>
    <row r="235" spans="1:1016" x14ac:dyDescent="0.25">
      <c r="A235" s="28">
        <v>4</v>
      </c>
      <c r="B235" s="29" t="s">
        <v>363</v>
      </c>
      <c r="C235" s="29" t="s">
        <v>38</v>
      </c>
      <c r="D235" s="29">
        <v>44141.81</v>
      </c>
    </row>
    <row r="236" spans="1:1016" x14ac:dyDescent="0.25">
      <c r="A236" s="28">
        <v>5</v>
      </c>
      <c r="B236" s="29" t="s">
        <v>364</v>
      </c>
      <c r="C236" s="29" t="s">
        <v>365</v>
      </c>
      <c r="D236" s="29">
        <v>27467.24</v>
      </c>
    </row>
    <row r="237" spans="1:1016" x14ac:dyDescent="0.25">
      <c r="A237" s="28">
        <v>6</v>
      </c>
      <c r="B237" s="29" t="s">
        <v>328</v>
      </c>
      <c r="C237" s="29" t="s">
        <v>4</v>
      </c>
      <c r="D237" s="29">
        <v>5578.9</v>
      </c>
    </row>
    <row r="238" spans="1:1016" x14ac:dyDescent="0.25">
      <c r="A238" s="28">
        <v>7</v>
      </c>
      <c r="B238" s="29" t="s">
        <v>366</v>
      </c>
      <c r="C238" s="29" t="s">
        <v>4</v>
      </c>
      <c r="D238" s="29">
        <v>37216.870000000003</v>
      </c>
    </row>
    <row r="239" spans="1:1016" x14ac:dyDescent="0.25">
      <c r="A239" s="28">
        <v>8</v>
      </c>
      <c r="B239" s="29" t="s">
        <v>367</v>
      </c>
      <c r="C239" s="29" t="s">
        <v>271</v>
      </c>
      <c r="D239" s="29">
        <v>39883.120000000003</v>
      </c>
    </row>
    <row r="240" spans="1:1016" x14ac:dyDescent="0.25">
      <c r="A240" s="28">
        <v>9</v>
      </c>
      <c r="B240" s="29" t="s">
        <v>368</v>
      </c>
      <c r="C240" s="29" t="s">
        <v>271</v>
      </c>
      <c r="D240" s="29">
        <v>30505.65</v>
      </c>
    </row>
    <row r="241" spans="1:4" x14ac:dyDescent="0.25">
      <c r="A241" s="28">
        <v>10</v>
      </c>
      <c r="B241" s="29" t="s">
        <v>369</v>
      </c>
      <c r="C241" s="29" t="s">
        <v>271</v>
      </c>
      <c r="D241" s="29">
        <v>44389.5</v>
      </c>
    </row>
    <row r="242" spans="1:4" ht="15" customHeight="1" x14ac:dyDescent="0.25">
      <c r="A242" s="64" t="s">
        <v>116</v>
      </c>
      <c r="B242" s="65"/>
      <c r="C242" s="65"/>
      <c r="D242" s="66"/>
    </row>
    <row r="243" spans="1:4" x14ac:dyDescent="0.25">
      <c r="A243" s="43">
        <v>1</v>
      </c>
      <c r="B243" s="44" t="s">
        <v>263</v>
      </c>
      <c r="C243" s="44" t="s">
        <v>2</v>
      </c>
      <c r="D243" s="44">
        <f>571892.26/12</f>
        <v>47657.688333333332</v>
      </c>
    </row>
    <row r="244" spans="1:4" x14ac:dyDescent="0.25">
      <c r="A244" s="43">
        <v>2</v>
      </c>
      <c r="B244" s="44" t="s">
        <v>307</v>
      </c>
      <c r="C244" s="44" t="s">
        <v>106</v>
      </c>
      <c r="D244" s="44">
        <f>687906.4/12</f>
        <v>57325.533333333333</v>
      </c>
    </row>
    <row r="245" spans="1:4" x14ac:dyDescent="0.25">
      <c r="A245" s="43">
        <v>3</v>
      </c>
      <c r="B245" s="44" t="s">
        <v>308</v>
      </c>
      <c r="C245" s="44" t="s">
        <v>38</v>
      </c>
      <c r="D245" s="44">
        <f>503857.66/12</f>
        <v>41988.138333333329</v>
      </c>
    </row>
    <row r="246" spans="1:4" x14ac:dyDescent="0.25">
      <c r="A246" s="43">
        <v>4</v>
      </c>
      <c r="B246" s="44" t="s">
        <v>264</v>
      </c>
      <c r="C246" s="44" t="s">
        <v>4</v>
      </c>
      <c r="D246" s="44">
        <f>478919.64/12</f>
        <v>39909.97</v>
      </c>
    </row>
    <row r="247" spans="1:4" x14ac:dyDescent="0.25">
      <c r="A247" s="43">
        <v>5</v>
      </c>
      <c r="B247" s="44" t="s">
        <v>265</v>
      </c>
      <c r="C247" s="44" t="s">
        <v>271</v>
      </c>
      <c r="D247" s="44">
        <f>389705.92/12</f>
        <v>32475.493333333332</v>
      </c>
    </row>
    <row r="248" spans="1:4" ht="15" customHeight="1" x14ac:dyDescent="0.25">
      <c r="A248" s="58" t="s">
        <v>44</v>
      </c>
      <c r="B248" s="58"/>
      <c r="C248" s="58"/>
      <c r="D248" s="58"/>
    </row>
    <row r="249" spans="1:4" x14ac:dyDescent="0.25">
      <c r="A249" s="43">
        <v>1</v>
      </c>
      <c r="B249" s="44" t="s">
        <v>45</v>
      </c>
      <c r="C249" s="44" t="s">
        <v>2</v>
      </c>
      <c r="D249" s="44">
        <f>401166.89/6</f>
        <v>66861.148333333331</v>
      </c>
    </row>
    <row r="250" spans="1:4" x14ac:dyDescent="0.25">
      <c r="A250" s="43">
        <v>2</v>
      </c>
      <c r="B250" s="44" t="s">
        <v>318</v>
      </c>
      <c r="C250" s="44" t="s">
        <v>2</v>
      </c>
      <c r="D250" s="44">
        <f>721335.07/12</f>
        <v>60111.255833333329</v>
      </c>
    </row>
    <row r="251" spans="1:4" x14ac:dyDescent="0.25">
      <c r="A251" s="43">
        <v>3</v>
      </c>
      <c r="B251" s="44" t="s">
        <v>46</v>
      </c>
      <c r="C251" s="44" t="s">
        <v>3</v>
      </c>
      <c r="D251" s="44">
        <f>633416.21/12</f>
        <v>52784.684166666666</v>
      </c>
    </row>
    <row r="252" spans="1:4" x14ac:dyDescent="0.25">
      <c r="A252" s="43">
        <v>4</v>
      </c>
      <c r="B252" s="44" t="s">
        <v>415</v>
      </c>
      <c r="C252" s="44" t="s">
        <v>3</v>
      </c>
      <c r="D252" s="44">
        <f>194369.45/4</f>
        <v>48592.362500000003</v>
      </c>
    </row>
    <row r="253" spans="1:4" x14ac:dyDescent="0.25">
      <c r="A253" s="43">
        <v>5</v>
      </c>
      <c r="B253" s="44" t="s">
        <v>416</v>
      </c>
      <c r="C253" s="44" t="s">
        <v>3</v>
      </c>
      <c r="D253" s="44">
        <f>219445.42/4</f>
        <v>54861.355000000003</v>
      </c>
    </row>
    <row r="254" spans="1:4" x14ac:dyDescent="0.25">
      <c r="A254" s="43">
        <v>6</v>
      </c>
      <c r="B254" s="44" t="s">
        <v>417</v>
      </c>
      <c r="C254" s="44" t="s">
        <v>4</v>
      </c>
      <c r="D254" s="44">
        <f>101958.38/3</f>
        <v>33986.126666666671</v>
      </c>
    </row>
    <row r="255" spans="1:4" x14ac:dyDescent="0.25">
      <c r="A255" s="43">
        <v>7</v>
      </c>
      <c r="B255" s="44" t="s">
        <v>319</v>
      </c>
      <c r="C255" s="44" t="s">
        <v>271</v>
      </c>
      <c r="D255" s="44">
        <f>549181.3/12</f>
        <v>45765.108333333337</v>
      </c>
    </row>
    <row r="256" spans="1:4" ht="15" customHeight="1" x14ac:dyDescent="0.25">
      <c r="A256" s="58" t="s">
        <v>113</v>
      </c>
      <c r="B256" s="58"/>
      <c r="C256" s="58"/>
      <c r="D256" s="58"/>
    </row>
    <row r="257" spans="1:4" x14ac:dyDescent="0.25">
      <c r="A257" s="18">
        <v>1</v>
      </c>
      <c r="B257" s="14" t="s">
        <v>250</v>
      </c>
      <c r="C257" s="14" t="s">
        <v>2</v>
      </c>
      <c r="D257" s="14">
        <v>51267.9</v>
      </c>
    </row>
    <row r="258" spans="1:4" x14ac:dyDescent="0.25">
      <c r="A258" s="18">
        <v>2</v>
      </c>
      <c r="B258" s="14" t="s">
        <v>249</v>
      </c>
      <c r="C258" s="14" t="s">
        <v>3</v>
      </c>
      <c r="D258" s="14">
        <v>29611.43</v>
      </c>
    </row>
    <row r="259" spans="1:4" x14ac:dyDescent="0.25">
      <c r="A259" s="18">
        <v>3</v>
      </c>
      <c r="B259" s="14" t="s">
        <v>248</v>
      </c>
      <c r="C259" s="14" t="s">
        <v>3</v>
      </c>
      <c r="D259" s="14">
        <v>34419.120000000003</v>
      </c>
    </row>
    <row r="260" spans="1:4" x14ac:dyDescent="0.25">
      <c r="A260" s="18">
        <v>4</v>
      </c>
      <c r="B260" s="14" t="s">
        <v>247</v>
      </c>
      <c r="C260" s="14" t="s">
        <v>4</v>
      </c>
      <c r="D260" s="14">
        <v>37308.300000000003</v>
      </c>
    </row>
    <row r="261" spans="1:4" x14ac:dyDescent="0.25">
      <c r="A261" s="18">
        <v>5</v>
      </c>
      <c r="B261" s="14" t="s">
        <v>246</v>
      </c>
      <c r="C261" s="14" t="s">
        <v>271</v>
      </c>
      <c r="D261" s="14">
        <v>31879.85</v>
      </c>
    </row>
    <row r="262" spans="1:4" ht="15" customHeight="1" x14ac:dyDescent="0.25">
      <c r="A262" s="58" t="s">
        <v>91</v>
      </c>
      <c r="B262" s="58"/>
      <c r="C262" s="58"/>
      <c r="D262" s="58"/>
    </row>
    <row r="263" spans="1:4" x14ac:dyDescent="0.25">
      <c r="A263" s="18">
        <v>1</v>
      </c>
      <c r="B263" s="14" t="s">
        <v>92</v>
      </c>
      <c r="C263" s="14" t="s">
        <v>59</v>
      </c>
      <c r="D263" s="14">
        <v>42902.64</v>
      </c>
    </row>
    <row r="264" spans="1:4" x14ac:dyDescent="0.25">
      <c r="A264" s="18">
        <v>2</v>
      </c>
      <c r="B264" s="3" t="s">
        <v>380</v>
      </c>
      <c r="C264" s="14" t="s">
        <v>3</v>
      </c>
      <c r="D264" s="14">
        <v>34919.97</v>
      </c>
    </row>
    <row r="265" spans="1:4" x14ac:dyDescent="0.25">
      <c r="A265" s="18">
        <v>3</v>
      </c>
      <c r="B265" s="14" t="s">
        <v>93</v>
      </c>
      <c r="C265" s="14" t="s">
        <v>3</v>
      </c>
      <c r="D265" s="14">
        <v>41021.64</v>
      </c>
    </row>
    <row r="266" spans="1:4" x14ac:dyDescent="0.25">
      <c r="A266" s="18">
        <v>4</v>
      </c>
      <c r="B266" s="14" t="s">
        <v>94</v>
      </c>
      <c r="C266" s="14" t="s">
        <v>3</v>
      </c>
      <c r="D266" s="14">
        <v>36366.06</v>
      </c>
    </row>
    <row r="267" spans="1:4" x14ac:dyDescent="0.25">
      <c r="A267" s="18">
        <v>5</v>
      </c>
      <c r="B267" s="14" t="s">
        <v>95</v>
      </c>
      <c r="C267" s="14" t="s">
        <v>3</v>
      </c>
      <c r="D267" s="14">
        <v>37193.67</v>
      </c>
    </row>
    <row r="268" spans="1:4" x14ac:dyDescent="0.25">
      <c r="A268" s="18">
        <v>6</v>
      </c>
      <c r="B268" s="14" t="s">
        <v>96</v>
      </c>
      <c r="C268" s="14" t="s">
        <v>344</v>
      </c>
      <c r="D268" s="14">
        <v>28706.75</v>
      </c>
    </row>
    <row r="269" spans="1:4" x14ac:dyDescent="0.25">
      <c r="A269" s="18">
        <v>7</v>
      </c>
      <c r="B269" s="4" t="s">
        <v>345</v>
      </c>
      <c r="C269" s="14" t="s">
        <v>271</v>
      </c>
      <c r="D269" s="14">
        <v>34232.51</v>
      </c>
    </row>
    <row r="270" spans="1:4" ht="15" customHeight="1" x14ac:dyDescent="0.25">
      <c r="A270" s="58" t="s">
        <v>103</v>
      </c>
      <c r="B270" s="58"/>
      <c r="C270" s="58"/>
      <c r="D270" s="58"/>
    </row>
    <row r="271" spans="1:4" x14ac:dyDescent="0.25">
      <c r="A271" s="43">
        <v>1</v>
      </c>
      <c r="B271" s="44" t="s">
        <v>104</v>
      </c>
      <c r="C271" s="44" t="s">
        <v>2</v>
      </c>
      <c r="D271" s="44">
        <v>57782.69</v>
      </c>
    </row>
    <row r="272" spans="1:4" x14ac:dyDescent="0.25">
      <c r="A272" s="43">
        <v>2</v>
      </c>
      <c r="B272" s="44" t="s">
        <v>105</v>
      </c>
      <c r="C272" s="44" t="s">
        <v>106</v>
      </c>
      <c r="D272" s="44">
        <v>42124.46</v>
      </c>
    </row>
    <row r="273" spans="1:4" x14ac:dyDescent="0.25">
      <c r="A273" s="43">
        <v>3</v>
      </c>
      <c r="B273" s="44" t="s">
        <v>107</v>
      </c>
      <c r="C273" s="44" t="s">
        <v>38</v>
      </c>
      <c r="D273" s="44">
        <v>44452.5</v>
      </c>
    </row>
    <row r="274" spans="1:4" x14ac:dyDescent="0.25">
      <c r="A274" s="43">
        <v>4</v>
      </c>
      <c r="B274" s="44" t="s">
        <v>316</v>
      </c>
      <c r="C274" s="44" t="s">
        <v>4</v>
      </c>
      <c r="D274" s="44">
        <v>39159.11</v>
      </c>
    </row>
    <row r="275" spans="1:4" x14ac:dyDescent="0.25">
      <c r="A275" s="43">
        <v>5</v>
      </c>
      <c r="B275" s="44" t="s">
        <v>317</v>
      </c>
      <c r="C275" s="44" t="s">
        <v>271</v>
      </c>
      <c r="D275" s="44">
        <v>41158.74</v>
      </c>
    </row>
    <row r="276" spans="1:4" ht="15" customHeight="1" x14ac:dyDescent="0.25">
      <c r="A276" s="58" t="s">
        <v>43</v>
      </c>
      <c r="B276" s="58"/>
      <c r="C276" s="58"/>
      <c r="D276" s="58"/>
    </row>
    <row r="277" spans="1:4" x14ac:dyDescent="0.25">
      <c r="A277" s="18">
        <v>1</v>
      </c>
      <c r="B277" s="14" t="s">
        <v>334</v>
      </c>
      <c r="C277" s="14" t="s">
        <v>2</v>
      </c>
      <c r="D277" s="14">
        <v>52790.32</v>
      </c>
    </row>
    <row r="278" spans="1:4" x14ac:dyDescent="0.25">
      <c r="A278" s="18">
        <v>2</v>
      </c>
      <c r="B278" s="14" t="s">
        <v>335</v>
      </c>
      <c r="C278" s="14" t="s">
        <v>106</v>
      </c>
      <c r="D278" s="14">
        <v>40886.75</v>
      </c>
    </row>
    <row r="279" spans="1:4" x14ac:dyDescent="0.25">
      <c r="A279" s="18">
        <v>3</v>
      </c>
      <c r="B279" s="14" t="s">
        <v>245</v>
      </c>
      <c r="C279" s="14" t="s">
        <v>38</v>
      </c>
      <c r="D279" s="14">
        <v>42045.93</v>
      </c>
    </row>
    <row r="280" spans="1:4" ht="30" x14ac:dyDescent="0.25">
      <c r="A280" s="18">
        <v>4</v>
      </c>
      <c r="B280" s="14" t="s">
        <v>374</v>
      </c>
      <c r="C280" s="14" t="s">
        <v>375</v>
      </c>
      <c r="D280" s="14">
        <v>31590.47</v>
      </c>
    </row>
    <row r="281" spans="1:4" ht="30" x14ac:dyDescent="0.25">
      <c r="A281" s="18">
        <v>5</v>
      </c>
      <c r="B281" s="14" t="s">
        <v>63</v>
      </c>
      <c r="C281" s="14" t="s">
        <v>376</v>
      </c>
      <c r="D281" s="14">
        <v>10969.34</v>
      </c>
    </row>
    <row r="282" spans="1:4" ht="15" customHeight="1" x14ac:dyDescent="0.25">
      <c r="A282" s="60" t="s">
        <v>143</v>
      </c>
      <c r="B282" s="61"/>
      <c r="C282" s="61"/>
      <c r="D282" s="62"/>
    </row>
    <row r="283" spans="1:4" x14ac:dyDescent="0.25">
      <c r="A283" s="43">
        <v>1</v>
      </c>
      <c r="B283" s="44" t="s">
        <v>144</v>
      </c>
      <c r="C283" s="44" t="s">
        <v>2</v>
      </c>
      <c r="D283" s="44">
        <f>543394.68/12</f>
        <v>45282.890000000007</v>
      </c>
    </row>
    <row r="284" spans="1:4" x14ac:dyDescent="0.25">
      <c r="A284" s="43">
        <v>2</v>
      </c>
      <c r="B284" s="44" t="s">
        <v>145</v>
      </c>
      <c r="C284" s="44" t="s">
        <v>3</v>
      </c>
      <c r="D284" s="44">
        <f>541332.29/12</f>
        <v>45111.02416666667</v>
      </c>
    </row>
    <row r="285" spans="1:4" x14ac:dyDescent="0.25">
      <c r="A285" s="43">
        <v>3</v>
      </c>
      <c r="B285" s="44" t="s">
        <v>146</v>
      </c>
      <c r="C285" s="44" t="s">
        <v>3</v>
      </c>
      <c r="D285" s="44">
        <f>455971.78/12</f>
        <v>37997.648333333338</v>
      </c>
    </row>
    <row r="286" spans="1:4" x14ac:dyDescent="0.25">
      <c r="A286" s="43">
        <v>4</v>
      </c>
      <c r="B286" s="44" t="s">
        <v>298</v>
      </c>
      <c r="C286" s="44" t="s">
        <v>3</v>
      </c>
      <c r="D286" s="44">
        <f>409275.82/12</f>
        <v>34106.318333333336</v>
      </c>
    </row>
    <row r="287" spans="1:4" x14ac:dyDescent="0.25">
      <c r="A287" s="43">
        <v>5</v>
      </c>
      <c r="B287" s="44" t="s">
        <v>148</v>
      </c>
      <c r="C287" s="44" t="s">
        <v>4</v>
      </c>
      <c r="D287" s="44">
        <f>475486.46/12</f>
        <v>39623.871666666666</v>
      </c>
    </row>
    <row r="288" spans="1:4" x14ac:dyDescent="0.25">
      <c r="A288" s="43">
        <v>6</v>
      </c>
      <c r="B288" s="44" t="s">
        <v>297</v>
      </c>
      <c r="C288" s="44" t="s">
        <v>271</v>
      </c>
      <c r="D288" s="44">
        <f>161893.61/12</f>
        <v>13491.134166666665</v>
      </c>
    </row>
    <row r="289" spans="1:4" ht="15" customHeight="1" x14ac:dyDescent="0.25">
      <c r="A289" s="58" t="s">
        <v>66</v>
      </c>
      <c r="B289" s="58"/>
      <c r="C289" s="58"/>
      <c r="D289" s="58"/>
    </row>
    <row r="290" spans="1:4" x14ac:dyDescent="0.25">
      <c r="A290" s="43">
        <v>1</v>
      </c>
      <c r="B290" s="44" t="s">
        <v>67</v>
      </c>
      <c r="C290" s="44" t="s">
        <v>2</v>
      </c>
      <c r="D290" s="44">
        <v>44158.8</v>
      </c>
    </row>
    <row r="291" spans="1:4" ht="30" x14ac:dyDescent="0.25">
      <c r="A291" s="43">
        <v>2</v>
      </c>
      <c r="B291" s="44" t="s">
        <v>68</v>
      </c>
      <c r="C291" s="44" t="s">
        <v>399</v>
      </c>
      <c r="D291" s="44">
        <v>42278.64</v>
      </c>
    </row>
    <row r="292" spans="1:4" ht="30" x14ac:dyDescent="0.25">
      <c r="A292" s="43">
        <v>3</v>
      </c>
      <c r="B292" s="44" t="s">
        <v>400</v>
      </c>
      <c r="C292" s="44" t="s">
        <v>401</v>
      </c>
      <c r="D292" s="44">
        <v>40203.85</v>
      </c>
    </row>
    <row r="293" spans="1:4" x14ac:dyDescent="0.25">
      <c r="A293" s="43">
        <v>4</v>
      </c>
      <c r="B293" s="44" t="s">
        <v>343</v>
      </c>
      <c r="C293" s="44" t="s">
        <v>38</v>
      </c>
      <c r="D293" s="44">
        <v>43102.81</v>
      </c>
    </row>
    <row r="294" spans="1:4" x14ac:dyDescent="0.25">
      <c r="A294" s="43">
        <v>5</v>
      </c>
      <c r="B294" s="44" t="s">
        <v>69</v>
      </c>
      <c r="C294" s="44" t="s">
        <v>271</v>
      </c>
      <c r="D294" s="44">
        <v>42084.89</v>
      </c>
    </row>
    <row r="295" spans="1:4" ht="15" customHeight="1" x14ac:dyDescent="0.25">
      <c r="A295" s="58" t="s">
        <v>57</v>
      </c>
      <c r="B295" s="58"/>
      <c r="C295" s="58"/>
      <c r="D295" s="58"/>
    </row>
    <row r="296" spans="1:4" x14ac:dyDescent="0.25">
      <c r="A296" s="18">
        <v>1</v>
      </c>
      <c r="B296" s="14" t="s">
        <v>58</v>
      </c>
      <c r="C296" s="14" t="s">
        <v>59</v>
      </c>
      <c r="D296" s="14">
        <v>53124.42</v>
      </c>
    </row>
    <row r="297" spans="1:4" x14ac:dyDescent="0.25">
      <c r="A297" s="18">
        <v>2</v>
      </c>
      <c r="B297" s="14" t="s">
        <v>60</v>
      </c>
      <c r="C297" s="14" t="s">
        <v>36</v>
      </c>
      <c r="D297" s="14">
        <v>48363.13</v>
      </c>
    </row>
    <row r="298" spans="1:4" x14ac:dyDescent="0.25">
      <c r="A298" s="18">
        <v>3</v>
      </c>
      <c r="B298" s="14" t="s">
        <v>61</v>
      </c>
      <c r="C298" s="14" t="s">
        <v>38</v>
      </c>
      <c r="D298" s="14">
        <v>41449.339999999997</v>
      </c>
    </row>
    <row r="299" spans="1:4" x14ac:dyDescent="0.25">
      <c r="A299" s="18">
        <v>4</v>
      </c>
      <c r="B299" s="14" t="s">
        <v>62</v>
      </c>
      <c r="C299" s="14" t="s">
        <v>38</v>
      </c>
      <c r="D299" s="14">
        <v>39575.24</v>
      </c>
    </row>
    <row r="300" spans="1:4" x14ac:dyDescent="0.25">
      <c r="A300" s="18">
        <v>5</v>
      </c>
      <c r="B300" s="14" t="s">
        <v>63</v>
      </c>
      <c r="C300" s="14" t="s">
        <v>271</v>
      </c>
      <c r="D300" s="14">
        <v>23912.15</v>
      </c>
    </row>
    <row r="301" spans="1:4" ht="15" customHeight="1" x14ac:dyDescent="0.25">
      <c r="A301" s="58" t="s">
        <v>133</v>
      </c>
      <c r="B301" s="58"/>
      <c r="C301" s="58"/>
      <c r="D301" s="58"/>
    </row>
    <row r="302" spans="1:4" x14ac:dyDescent="0.25">
      <c r="A302" s="28">
        <v>1</v>
      </c>
      <c r="B302" s="29" t="s">
        <v>244</v>
      </c>
      <c r="C302" s="29" t="s">
        <v>2</v>
      </c>
      <c r="D302" s="29">
        <v>48652.82</v>
      </c>
    </row>
    <row r="303" spans="1:4" x14ac:dyDescent="0.25">
      <c r="A303" s="28">
        <v>2</v>
      </c>
      <c r="B303" s="29" t="s">
        <v>370</v>
      </c>
      <c r="C303" s="29" t="s">
        <v>36</v>
      </c>
      <c r="D303" s="29">
        <v>27305.759999999998</v>
      </c>
    </row>
    <row r="304" spans="1:4" x14ac:dyDescent="0.25">
      <c r="A304" s="28">
        <v>3</v>
      </c>
      <c r="B304" s="29" t="s">
        <v>371</v>
      </c>
      <c r="C304" s="29" t="s">
        <v>36</v>
      </c>
      <c r="D304" s="29">
        <v>44403.49</v>
      </c>
    </row>
    <row r="305" spans="1:4" x14ac:dyDescent="0.25">
      <c r="A305" s="28">
        <v>4</v>
      </c>
      <c r="B305" s="29" t="s">
        <v>243</v>
      </c>
      <c r="C305" s="29" t="s">
        <v>38</v>
      </c>
      <c r="D305" s="29">
        <v>46228.66</v>
      </c>
    </row>
    <row r="306" spans="1:4" x14ac:dyDescent="0.25">
      <c r="A306" s="28">
        <v>5</v>
      </c>
      <c r="B306" s="29" t="s">
        <v>372</v>
      </c>
      <c r="C306" s="29" t="s">
        <v>38</v>
      </c>
      <c r="D306" s="29">
        <v>37773.379999999997</v>
      </c>
    </row>
    <row r="307" spans="1:4" x14ac:dyDescent="0.25">
      <c r="A307" s="28">
        <v>6</v>
      </c>
      <c r="B307" s="29" t="s">
        <v>242</v>
      </c>
      <c r="C307" s="29" t="s">
        <v>4</v>
      </c>
      <c r="D307" s="29">
        <v>26359.84</v>
      </c>
    </row>
    <row r="308" spans="1:4" x14ac:dyDescent="0.25">
      <c r="A308" s="28">
        <v>7</v>
      </c>
      <c r="B308" s="29" t="s">
        <v>241</v>
      </c>
      <c r="C308" s="29" t="s">
        <v>271</v>
      </c>
      <c r="D308" s="29">
        <v>24564.720000000001</v>
      </c>
    </row>
    <row r="309" spans="1:4" ht="15" customHeight="1" x14ac:dyDescent="0.25">
      <c r="A309" s="60" t="s">
        <v>49</v>
      </c>
      <c r="B309" s="61"/>
      <c r="C309" s="61"/>
      <c r="D309" s="62"/>
    </row>
    <row r="310" spans="1:4" x14ac:dyDescent="0.25">
      <c r="A310" s="18">
        <v>1</v>
      </c>
      <c r="B310" s="14" t="s">
        <v>50</v>
      </c>
      <c r="C310" s="14" t="s">
        <v>2</v>
      </c>
      <c r="D310" s="14">
        <v>47872.86</v>
      </c>
    </row>
    <row r="311" spans="1:4" x14ac:dyDescent="0.25">
      <c r="A311" s="18">
        <v>2</v>
      </c>
      <c r="B311" s="14" t="s">
        <v>348</v>
      </c>
      <c r="C311" s="14" t="s">
        <v>3</v>
      </c>
      <c r="D311" s="14">
        <v>39526.089999999997</v>
      </c>
    </row>
    <row r="312" spans="1:4" x14ac:dyDescent="0.25">
      <c r="A312" s="18">
        <v>3</v>
      </c>
      <c r="B312" s="14" t="s">
        <v>180</v>
      </c>
      <c r="C312" s="14" t="s">
        <v>3</v>
      </c>
      <c r="D312" s="14">
        <v>31984.23</v>
      </c>
    </row>
    <row r="313" spans="1:4" x14ac:dyDescent="0.25">
      <c r="A313" s="18">
        <v>4</v>
      </c>
      <c r="B313" s="14" t="s">
        <v>347</v>
      </c>
      <c r="C313" s="14" t="s">
        <v>271</v>
      </c>
      <c r="D313" s="14">
        <v>25758.48</v>
      </c>
    </row>
    <row r="314" spans="1:4" ht="15" customHeight="1" x14ac:dyDescent="0.25">
      <c r="A314" s="58" t="s">
        <v>207</v>
      </c>
      <c r="B314" s="58"/>
      <c r="C314" s="58"/>
      <c r="D314" s="58"/>
    </row>
    <row r="315" spans="1:4" x14ac:dyDescent="0.25">
      <c r="A315" s="18">
        <v>1</v>
      </c>
      <c r="B315" s="14" t="s">
        <v>108</v>
      </c>
      <c r="C315" s="14" t="s">
        <v>2</v>
      </c>
      <c r="D315" s="14">
        <f>641648/12</f>
        <v>53470.666666666664</v>
      </c>
    </row>
    <row r="316" spans="1:4" x14ac:dyDescent="0.25">
      <c r="A316" s="18">
        <v>2</v>
      </c>
      <c r="B316" s="14" t="s">
        <v>109</v>
      </c>
      <c r="C316" s="14" t="s">
        <v>3</v>
      </c>
      <c r="D316" s="14">
        <f>(38845.25+38658.56+41791.2+52144.38+23557.5+75416.16)/6</f>
        <v>45068.841666666667</v>
      </c>
    </row>
    <row r="317" spans="1:4" x14ac:dyDescent="0.25">
      <c r="A317" s="18">
        <v>3</v>
      </c>
      <c r="B317" s="14" t="s">
        <v>110</v>
      </c>
      <c r="C317" s="14" t="s">
        <v>3</v>
      </c>
      <c r="D317" s="14">
        <f>642391.08/12</f>
        <v>53532.59</v>
      </c>
    </row>
    <row r="318" spans="1:4" x14ac:dyDescent="0.25">
      <c r="A318" s="18">
        <v>4</v>
      </c>
      <c r="B318" s="14" t="s">
        <v>111</v>
      </c>
      <c r="C318" s="14" t="s">
        <v>3</v>
      </c>
      <c r="D318" s="14">
        <f>336485.54/8</f>
        <v>42060.692499999997</v>
      </c>
    </row>
    <row r="319" spans="1:4" x14ac:dyDescent="0.25">
      <c r="A319" s="18">
        <v>5</v>
      </c>
      <c r="B319" s="14" t="s">
        <v>361</v>
      </c>
      <c r="C319" s="14" t="s">
        <v>3</v>
      </c>
      <c r="D319" s="14">
        <f>(41984.47+33269.25+41901.57+34758)/4</f>
        <v>37978.322500000002</v>
      </c>
    </row>
    <row r="320" spans="1:4" x14ac:dyDescent="0.25">
      <c r="A320" s="18">
        <v>6</v>
      </c>
      <c r="B320" s="14" t="s">
        <v>147</v>
      </c>
      <c r="C320" s="14" t="s">
        <v>3</v>
      </c>
      <c r="D320" s="14">
        <f>172510.47/6</f>
        <v>28751.744999999999</v>
      </c>
    </row>
    <row r="321" spans="1:4" x14ac:dyDescent="0.25">
      <c r="A321" s="18">
        <v>7</v>
      </c>
      <c r="B321" s="14" t="s">
        <v>82</v>
      </c>
      <c r="C321" s="14" t="s">
        <v>3</v>
      </c>
      <c r="D321" s="14">
        <f>(33235.46+38644.46+27991.77+18258)/4</f>
        <v>29532.422500000001</v>
      </c>
    </row>
    <row r="322" spans="1:4" x14ac:dyDescent="0.25">
      <c r="A322" s="18">
        <v>8</v>
      </c>
      <c r="B322" s="14" t="s">
        <v>31</v>
      </c>
      <c r="C322" s="14" t="s">
        <v>3</v>
      </c>
      <c r="D322" s="14">
        <f>515931.36/12</f>
        <v>42994.28</v>
      </c>
    </row>
    <row r="323" spans="1:4" x14ac:dyDescent="0.25">
      <c r="A323" s="18">
        <v>9</v>
      </c>
      <c r="B323" s="14" t="s">
        <v>362</v>
      </c>
      <c r="C323" s="14" t="s">
        <v>3</v>
      </c>
      <c r="D323" s="14">
        <f>192349.76/5</f>
        <v>38469.952000000005</v>
      </c>
    </row>
    <row r="324" spans="1:4" x14ac:dyDescent="0.25">
      <c r="A324" s="18">
        <v>10</v>
      </c>
      <c r="B324" s="14" t="s">
        <v>112</v>
      </c>
      <c r="C324" s="14" t="s">
        <v>4</v>
      </c>
      <c r="D324" s="14">
        <f>569898.2/12</f>
        <v>47491.516666666663</v>
      </c>
    </row>
    <row r="325" spans="1:4" x14ac:dyDescent="0.25">
      <c r="A325" s="18">
        <v>11</v>
      </c>
      <c r="B325" s="14" t="s">
        <v>297</v>
      </c>
      <c r="C325" s="14" t="s">
        <v>271</v>
      </c>
      <c r="D325" s="14">
        <f>600470.08/12</f>
        <v>50039.173333333332</v>
      </c>
    </row>
    <row r="326" spans="1:4" ht="15" customHeight="1" x14ac:dyDescent="0.25">
      <c r="A326" s="58" t="s">
        <v>137</v>
      </c>
      <c r="B326" s="58"/>
      <c r="C326" s="58"/>
      <c r="D326" s="58"/>
    </row>
    <row r="327" spans="1:4" x14ac:dyDescent="0.25">
      <c r="A327" s="18">
        <v>1</v>
      </c>
      <c r="B327" s="14" t="s">
        <v>138</v>
      </c>
      <c r="C327" s="14" t="s">
        <v>2</v>
      </c>
      <c r="D327" s="14">
        <v>48846.18</v>
      </c>
    </row>
    <row r="328" spans="1:4" x14ac:dyDescent="0.25">
      <c r="A328" s="18">
        <v>2</v>
      </c>
      <c r="B328" s="14" t="s">
        <v>139</v>
      </c>
      <c r="C328" s="14" t="s">
        <v>3</v>
      </c>
      <c r="D328" s="14">
        <v>40862.5</v>
      </c>
    </row>
    <row r="329" spans="1:4" x14ac:dyDescent="0.25">
      <c r="A329" s="18">
        <v>3</v>
      </c>
      <c r="B329" s="14" t="s">
        <v>324</v>
      </c>
      <c r="C329" s="14" t="s">
        <v>3</v>
      </c>
      <c r="D329" s="14">
        <v>41595.410000000003</v>
      </c>
    </row>
    <row r="330" spans="1:4" x14ac:dyDescent="0.25">
      <c r="A330" s="18">
        <v>3</v>
      </c>
      <c r="B330" s="14" t="s">
        <v>325</v>
      </c>
      <c r="C330" s="14" t="s">
        <v>3</v>
      </c>
      <c r="D330" s="14">
        <v>46029.46</v>
      </c>
    </row>
    <row r="331" spans="1:4" x14ac:dyDescent="0.25">
      <c r="A331" s="18">
        <v>4</v>
      </c>
      <c r="B331" s="14" t="s">
        <v>140</v>
      </c>
      <c r="C331" s="14" t="s">
        <v>271</v>
      </c>
      <c r="D331" s="14">
        <v>26851.13</v>
      </c>
    </row>
    <row r="332" spans="1:4" ht="15" customHeight="1" x14ac:dyDescent="0.25">
      <c r="A332" s="58" t="s">
        <v>48</v>
      </c>
      <c r="B332" s="58"/>
      <c r="C332" s="58"/>
      <c r="D332" s="58"/>
    </row>
    <row r="333" spans="1:4" x14ac:dyDescent="0.25">
      <c r="A333" s="18">
        <v>1</v>
      </c>
      <c r="B333" s="14" t="s">
        <v>240</v>
      </c>
      <c r="C333" s="14" t="s">
        <v>2</v>
      </c>
      <c r="D333" s="14">
        <v>53498.49</v>
      </c>
    </row>
    <row r="334" spans="1:4" x14ac:dyDescent="0.25">
      <c r="A334" s="18">
        <v>2</v>
      </c>
      <c r="B334" s="14" t="s">
        <v>288</v>
      </c>
      <c r="C334" s="14" t="s">
        <v>2</v>
      </c>
      <c r="D334" s="14">
        <v>45627.5</v>
      </c>
    </row>
    <row r="335" spans="1:4" x14ac:dyDescent="0.25">
      <c r="A335" s="18">
        <v>3</v>
      </c>
      <c r="B335" s="14" t="s">
        <v>239</v>
      </c>
      <c r="C335" s="14" t="s">
        <v>3</v>
      </c>
      <c r="D335" s="14">
        <v>37655.72</v>
      </c>
    </row>
    <row r="336" spans="1:4" x14ac:dyDescent="0.25">
      <c r="A336" s="18">
        <v>4</v>
      </c>
      <c r="B336" s="14" t="s">
        <v>346</v>
      </c>
      <c r="C336" s="14" t="s">
        <v>3</v>
      </c>
      <c r="D336" s="14">
        <v>32017.13</v>
      </c>
    </row>
    <row r="337" spans="1:4" x14ac:dyDescent="0.25">
      <c r="A337" s="18">
        <v>5</v>
      </c>
      <c r="B337" s="14" t="s">
        <v>347</v>
      </c>
      <c r="C337" s="14" t="s">
        <v>271</v>
      </c>
      <c r="D337" s="14">
        <v>32759.54</v>
      </c>
    </row>
    <row r="338" spans="1:4" ht="15" customHeight="1" x14ac:dyDescent="0.25">
      <c r="A338" s="58" t="s">
        <v>191</v>
      </c>
      <c r="B338" s="58"/>
      <c r="C338" s="58"/>
      <c r="D338" s="58"/>
    </row>
    <row r="339" spans="1:4" x14ac:dyDescent="0.25">
      <c r="A339" s="28">
        <v>1</v>
      </c>
      <c r="B339" s="29" t="s">
        <v>339</v>
      </c>
      <c r="C339" s="29" t="s">
        <v>340</v>
      </c>
      <c r="D339" s="29">
        <f>516549.5/12</f>
        <v>43045.791666666664</v>
      </c>
    </row>
    <row r="340" spans="1:4" x14ac:dyDescent="0.25">
      <c r="A340" s="28">
        <v>2</v>
      </c>
      <c r="B340" s="29" t="s">
        <v>237</v>
      </c>
      <c r="C340" s="29" t="s">
        <v>36</v>
      </c>
      <c r="D340" s="29">
        <f>444885.06/12</f>
        <v>37073.754999999997</v>
      </c>
    </row>
    <row r="341" spans="1:4" x14ac:dyDescent="0.25">
      <c r="A341" s="28">
        <v>3</v>
      </c>
      <c r="B341" s="29" t="s">
        <v>238</v>
      </c>
      <c r="C341" s="29" t="s">
        <v>4</v>
      </c>
      <c r="D341" s="29">
        <f>225286.63/12</f>
        <v>18773.885833333334</v>
      </c>
    </row>
    <row r="342" spans="1:4" x14ac:dyDescent="0.25">
      <c r="A342" s="28">
        <v>4</v>
      </c>
      <c r="B342" s="29" t="s">
        <v>341</v>
      </c>
      <c r="C342" s="29" t="s">
        <v>271</v>
      </c>
      <c r="D342" s="29">
        <f>433241.28/12</f>
        <v>36103.440000000002</v>
      </c>
    </row>
    <row r="343" spans="1:4" ht="15" customHeight="1" x14ac:dyDescent="0.25">
      <c r="A343" s="60" t="s">
        <v>136</v>
      </c>
      <c r="B343" s="61"/>
      <c r="C343" s="61"/>
      <c r="D343" s="62"/>
    </row>
    <row r="344" spans="1:4" x14ac:dyDescent="0.25">
      <c r="A344" s="18">
        <v>1</v>
      </c>
      <c r="B344" s="14" t="s">
        <v>329</v>
      </c>
      <c r="C344" s="14" t="s">
        <v>2</v>
      </c>
      <c r="D344" s="14">
        <f>668454.48/12</f>
        <v>55704.54</v>
      </c>
    </row>
    <row r="345" spans="1:4" x14ac:dyDescent="0.25">
      <c r="A345" s="18">
        <v>2</v>
      </c>
      <c r="B345" s="14" t="s">
        <v>236</v>
      </c>
      <c r="C345" s="14" t="s">
        <v>3</v>
      </c>
      <c r="D345" s="14">
        <f>464705.34/12</f>
        <v>38725.445</v>
      </c>
    </row>
    <row r="346" spans="1:4" x14ac:dyDescent="0.25">
      <c r="A346" s="18">
        <v>3</v>
      </c>
      <c r="B346" s="14" t="s">
        <v>330</v>
      </c>
      <c r="C346" s="14" t="s">
        <v>3</v>
      </c>
      <c r="D346" s="14">
        <f>645667.78/12</f>
        <v>53805.648333333338</v>
      </c>
    </row>
    <row r="347" spans="1:4" x14ac:dyDescent="0.25">
      <c r="A347" s="18">
        <v>4</v>
      </c>
      <c r="B347" s="14" t="s">
        <v>235</v>
      </c>
      <c r="C347" s="14" t="s">
        <v>4</v>
      </c>
      <c r="D347" s="14">
        <f>482370.89/12</f>
        <v>40197.574166666665</v>
      </c>
    </row>
    <row r="348" spans="1:4" x14ac:dyDescent="0.25">
      <c r="A348" s="18">
        <v>5</v>
      </c>
      <c r="B348" s="14" t="s">
        <v>331</v>
      </c>
      <c r="C348" s="14" t="s">
        <v>271</v>
      </c>
      <c r="D348" s="14">
        <f>362230.58/12</f>
        <v>30185.881666666668</v>
      </c>
    </row>
    <row r="349" spans="1:4" x14ac:dyDescent="0.25">
      <c r="A349" s="58" t="s">
        <v>79</v>
      </c>
      <c r="B349" s="58"/>
      <c r="C349" s="58"/>
      <c r="D349" s="58"/>
    </row>
    <row r="350" spans="1:4" x14ac:dyDescent="0.25">
      <c r="A350" s="43">
        <v>1</v>
      </c>
      <c r="B350" s="44" t="s">
        <v>80</v>
      </c>
      <c r="C350" s="44" t="s">
        <v>2</v>
      </c>
      <c r="D350" s="44">
        <v>42907.97</v>
      </c>
    </row>
    <row r="351" spans="1:4" x14ac:dyDescent="0.25">
      <c r="A351" s="43">
        <v>2</v>
      </c>
      <c r="B351" s="44" t="s">
        <v>81</v>
      </c>
      <c r="C351" s="44" t="s">
        <v>3</v>
      </c>
      <c r="D351" s="44">
        <v>45736.61</v>
      </c>
    </row>
    <row r="352" spans="1:4" x14ac:dyDescent="0.25">
      <c r="A352" s="43">
        <v>3</v>
      </c>
      <c r="B352" s="44" t="s">
        <v>83</v>
      </c>
      <c r="C352" s="44" t="s">
        <v>3</v>
      </c>
      <c r="D352" s="44">
        <v>41605.19</v>
      </c>
    </row>
    <row r="353" spans="1:4" x14ac:dyDescent="0.25">
      <c r="A353" s="43">
        <v>4</v>
      </c>
      <c r="B353" s="44" t="s">
        <v>84</v>
      </c>
      <c r="C353" s="44" t="s">
        <v>3</v>
      </c>
      <c r="D353" s="44">
        <v>48214.21</v>
      </c>
    </row>
    <row r="354" spans="1:4" x14ac:dyDescent="0.25">
      <c r="A354" s="43">
        <v>5</v>
      </c>
      <c r="B354" s="44" t="s">
        <v>278</v>
      </c>
      <c r="C354" s="44" t="s">
        <v>3</v>
      </c>
      <c r="D354" s="44">
        <v>46098.43</v>
      </c>
    </row>
    <row r="355" spans="1:4" x14ac:dyDescent="0.25">
      <c r="A355" s="43">
        <v>6</v>
      </c>
      <c r="B355" s="44" t="s">
        <v>279</v>
      </c>
      <c r="C355" s="44" t="s">
        <v>3</v>
      </c>
      <c r="D355" s="44">
        <v>43619.09</v>
      </c>
    </row>
    <row r="356" spans="1:4" x14ac:dyDescent="0.25">
      <c r="A356" s="43">
        <v>7</v>
      </c>
      <c r="B356" s="44" t="s">
        <v>85</v>
      </c>
      <c r="C356" s="44" t="s">
        <v>4</v>
      </c>
      <c r="D356" s="44">
        <v>34207.5</v>
      </c>
    </row>
    <row r="357" spans="1:4" x14ac:dyDescent="0.25">
      <c r="A357" s="43">
        <v>8</v>
      </c>
      <c r="B357" s="44" t="s">
        <v>280</v>
      </c>
      <c r="C357" s="44" t="s">
        <v>271</v>
      </c>
      <c r="D357" s="44">
        <v>30426.73</v>
      </c>
    </row>
    <row r="358" spans="1:4" ht="15" customHeight="1" x14ac:dyDescent="0.25">
      <c r="A358" s="58" t="s">
        <v>12</v>
      </c>
      <c r="B358" s="58"/>
      <c r="C358" s="58"/>
      <c r="D358" s="58"/>
    </row>
    <row r="359" spans="1:4" x14ac:dyDescent="0.25">
      <c r="A359" s="18">
        <v>1</v>
      </c>
      <c r="B359" s="14" t="s">
        <v>234</v>
      </c>
      <c r="C359" s="14" t="s">
        <v>2</v>
      </c>
      <c r="D359" s="14">
        <v>41584.58</v>
      </c>
    </row>
    <row r="360" spans="1:4" x14ac:dyDescent="0.25">
      <c r="A360" s="18">
        <v>2</v>
      </c>
      <c r="B360" s="14" t="s">
        <v>370</v>
      </c>
      <c r="C360" s="14" t="s">
        <v>2</v>
      </c>
      <c r="D360" s="14">
        <v>35429.03</v>
      </c>
    </row>
    <row r="361" spans="1:4" x14ac:dyDescent="0.25">
      <c r="A361" s="18">
        <v>3</v>
      </c>
      <c r="B361" s="14" t="s">
        <v>233</v>
      </c>
      <c r="C361" s="14" t="s">
        <v>3</v>
      </c>
      <c r="D361" s="14">
        <v>33281.79</v>
      </c>
    </row>
    <row r="362" spans="1:4" x14ac:dyDescent="0.25">
      <c r="A362" s="18">
        <v>4</v>
      </c>
      <c r="B362" s="14" t="s">
        <v>347</v>
      </c>
      <c r="C362" s="14" t="s">
        <v>271</v>
      </c>
      <c r="D362" s="14">
        <v>25877.79</v>
      </c>
    </row>
    <row r="363" spans="1:4" x14ac:dyDescent="0.25">
      <c r="A363" s="58" t="s">
        <v>13</v>
      </c>
      <c r="B363" s="58"/>
      <c r="C363" s="58"/>
      <c r="D363" s="58"/>
    </row>
    <row r="364" spans="1:4" x14ac:dyDescent="0.25">
      <c r="A364" s="18">
        <v>1</v>
      </c>
      <c r="B364" s="14" t="s">
        <v>14</v>
      </c>
      <c r="C364" s="14" t="s">
        <v>2</v>
      </c>
      <c r="D364" s="14">
        <v>63203.46</v>
      </c>
    </row>
    <row r="365" spans="1:4" x14ac:dyDescent="0.25">
      <c r="A365" s="18">
        <v>2</v>
      </c>
      <c r="B365" s="14" t="s">
        <v>15</v>
      </c>
      <c r="C365" s="14" t="s">
        <v>3</v>
      </c>
      <c r="D365" s="14">
        <v>42124.2</v>
      </c>
    </row>
    <row r="366" spans="1:4" x14ac:dyDescent="0.25">
      <c r="A366" s="18">
        <v>3</v>
      </c>
      <c r="B366" s="14" t="s">
        <v>16</v>
      </c>
      <c r="C366" s="14" t="s">
        <v>3</v>
      </c>
      <c r="D366" s="14">
        <v>42988.79</v>
      </c>
    </row>
    <row r="367" spans="1:4" x14ac:dyDescent="0.25">
      <c r="A367" s="18">
        <v>4</v>
      </c>
      <c r="B367" s="14" t="s">
        <v>17</v>
      </c>
      <c r="C367" s="14" t="s">
        <v>3</v>
      </c>
      <c r="D367" s="14">
        <v>40573.25</v>
      </c>
    </row>
    <row r="368" spans="1:4" x14ac:dyDescent="0.25">
      <c r="A368" s="18">
        <v>5</v>
      </c>
      <c r="B368" s="14" t="s">
        <v>18</v>
      </c>
      <c r="C368" s="14" t="s">
        <v>3</v>
      </c>
      <c r="D368" s="14">
        <v>45694.71</v>
      </c>
    </row>
    <row r="369" spans="1:4" x14ac:dyDescent="0.25">
      <c r="A369" s="18">
        <v>6</v>
      </c>
      <c r="B369" s="14" t="s">
        <v>19</v>
      </c>
      <c r="C369" s="14" t="s">
        <v>3</v>
      </c>
      <c r="D369" s="14">
        <v>40122.85</v>
      </c>
    </row>
    <row r="370" spans="1:4" x14ac:dyDescent="0.25">
      <c r="A370" s="18">
        <v>7</v>
      </c>
      <c r="B370" s="14" t="s">
        <v>284</v>
      </c>
      <c r="C370" s="14" t="s">
        <v>4</v>
      </c>
      <c r="D370" s="14">
        <v>34768.35</v>
      </c>
    </row>
    <row r="371" spans="1:4" x14ac:dyDescent="0.25">
      <c r="A371" s="18">
        <v>8</v>
      </c>
      <c r="B371" s="14" t="s">
        <v>20</v>
      </c>
      <c r="C371" s="14" t="s">
        <v>271</v>
      </c>
      <c r="D371" s="14">
        <v>40297.279999999999</v>
      </c>
    </row>
    <row r="372" spans="1:4" ht="15" customHeight="1" x14ac:dyDescent="0.25">
      <c r="A372" s="58" t="s">
        <v>97</v>
      </c>
      <c r="B372" s="58"/>
      <c r="C372" s="58"/>
      <c r="D372" s="58"/>
    </row>
    <row r="373" spans="1:4" x14ac:dyDescent="0.25">
      <c r="A373" s="18">
        <v>1</v>
      </c>
      <c r="B373" s="14" t="s">
        <v>98</v>
      </c>
      <c r="C373" s="14" t="s">
        <v>2</v>
      </c>
      <c r="D373" s="14">
        <v>51224.68</v>
      </c>
    </row>
    <row r="374" spans="1:4" x14ac:dyDescent="0.25">
      <c r="A374" s="18">
        <v>2</v>
      </c>
      <c r="B374" s="14" t="s">
        <v>299</v>
      </c>
      <c r="C374" s="14" t="s">
        <v>3</v>
      </c>
      <c r="D374" s="14">
        <v>50426.96</v>
      </c>
    </row>
    <row r="375" spans="1:4" x14ac:dyDescent="0.25">
      <c r="A375" s="18">
        <v>3</v>
      </c>
      <c r="B375" s="14" t="s">
        <v>99</v>
      </c>
      <c r="C375" s="14" t="s">
        <v>3</v>
      </c>
      <c r="D375" s="14">
        <v>61044.69</v>
      </c>
    </row>
    <row r="376" spans="1:4" x14ac:dyDescent="0.25">
      <c r="A376" s="18">
        <v>4</v>
      </c>
      <c r="B376" s="14" t="s">
        <v>100</v>
      </c>
      <c r="C376" s="14" t="s">
        <v>3</v>
      </c>
      <c r="D376" s="14">
        <v>21798.47</v>
      </c>
    </row>
    <row r="377" spans="1:4" x14ac:dyDescent="0.25">
      <c r="A377" s="18">
        <v>5</v>
      </c>
      <c r="B377" s="14" t="s">
        <v>101</v>
      </c>
      <c r="C377" s="14" t="s">
        <v>3</v>
      </c>
      <c r="D377" s="14">
        <v>52969.3</v>
      </c>
    </row>
    <row r="378" spans="1:4" x14ac:dyDescent="0.25">
      <c r="A378" s="18">
        <v>6</v>
      </c>
      <c r="B378" s="14" t="s">
        <v>90</v>
      </c>
      <c r="C378" s="14" t="s">
        <v>4</v>
      </c>
      <c r="D378" s="14">
        <v>45711.78</v>
      </c>
    </row>
    <row r="379" spans="1:4" x14ac:dyDescent="0.25">
      <c r="A379" s="18">
        <v>7</v>
      </c>
      <c r="B379" s="14" t="s">
        <v>102</v>
      </c>
      <c r="C379" s="14" t="s">
        <v>271</v>
      </c>
      <c r="D379" s="14">
        <v>39818.69</v>
      </c>
    </row>
    <row r="380" spans="1:4" x14ac:dyDescent="0.25">
      <c r="A380" s="58" t="s">
        <v>33</v>
      </c>
      <c r="B380" s="58"/>
      <c r="C380" s="58"/>
      <c r="D380" s="58"/>
    </row>
    <row r="381" spans="1:4" x14ac:dyDescent="0.25">
      <c r="A381" s="18">
        <v>1</v>
      </c>
      <c r="B381" s="14" t="s">
        <v>37</v>
      </c>
      <c r="C381" s="14" t="s">
        <v>34</v>
      </c>
      <c r="D381" s="14">
        <v>55458.879999999997</v>
      </c>
    </row>
    <row r="382" spans="1:4" x14ac:dyDescent="0.25">
      <c r="A382" s="18">
        <v>2</v>
      </c>
      <c r="B382" s="14" t="s">
        <v>282</v>
      </c>
      <c r="C382" s="14" t="s">
        <v>36</v>
      </c>
      <c r="D382" s="14">
        <v>52298.81</v>
      </c>
    </row>
    <row r="383" spans="1:4" x14ac:dyDescent="0.25">
      <c r="A383" s="18">
        <v>3</v>
      </c>
      <c r="B383" s="14" t="s">
        <v>35</v>
      </c>
      <c r="C383" s="14" t="s">
        <v>36</v>
      </c>
      <c r="D383" s="14">
        <v>47868.5</v>
      </c>
    </row>
    <row r="384" spans="1:4" x14ac:dyDescent="0.25">
      <c r="A384" s="18">
        <v>4</v>
      </c>
      <c r="B384" s="14" t="s">
        <v>360</v>
      </c>
      <c r="C384" s="14" t="s">
        <v>36</v>
      </c>
      <c r="D384" s="14">
        <v>37287</v>
      </c>
    </row>
    <row r="385" spans="1:4" x14ac:dyDescent="0.25">
      <c r="A385" s="18">
        <v>5</v>
      </c>
      <c r="B385" s="14" t="s">
        <v>283</v>
      </c>
      <c r="C385" s="14" t="s">
        <v>4</v>
      </c>
      <c r="D385" s="14">
        <v>36055.01</v>
      </c>
    </row>
    <row r="386" spans="1:4" x14ac:dyDescent="0.25">
      <c r="A386" s="18">
        <v>6</v>
      </c>
      <c r="B386" s="14" t="s">
        <v>39</v>
      </c>
      <c r="C386" s="14" t="s">
        <v>271</v>
      </c>
      <c r="D386" s="14">
        <v>40220.800000000003</v>
      </c>
    </row>
    <row r="387" spans="1:4" s="6" customFormat="1" x14ac:dyDescent="0.25">
      <c r="A387" s="52" t="s">
        <v>23</v>
      </c>
      <c r="B387" s="52"/>
      <c r="C387" s="52"/>
      <c r="D387" s="52"/>
    </row>
    <row r="388" spans="1:4" s="6" customFormat="1" x14ac:dyDescent="0.25">
      <c r="A388" s="7">
        <v>1</v>
      </c>
      <c r="B388" s="2" t="s">
        <v>24</v>
      </c>
      <c r="C388" s="2" t="s">
        <v>2</v>
      </c>
      <c r="D388" s="2">
        <v>38206.769999999997</v>
      </c>
    </row>
    <row r="389" spans="1:4" s="6" customFormat="1" x14ac:dyDescent="0.25">
      <c r="A389" s="7">
        <v>2</v>
      </c>
      <c r="B389" s="2" t="s">
        <v>274</v>
      </c>
      <c r="C389" s="2" t="s">
        <v>3</v>
      </c>
      <c r="D389" s="2">
        <v>28450.9</v>
      </c>
    </row>
    <row r="390" spans="1:4" s="6" customFormat="1" x14ac:dyDescent="0.25">
      <c r="A390" s="7">
        <v>3</v>
      </c>
      <c r="B390" s="2" t="s">
        <v>275</v>
      </c>
      <c r="C390" s="2" t="s">
        <v>3</v>
      </c>
      <c r="D390" s="2">
        <v>31646.46</v>
      </c>
    </row>
    <row r="391" spans="1:4" s="6" customFormat="1" x14ac:dyDescent="0.25">
      <c r="A391" s="7">
        <v>4</v>
      </c>
      <c r="B391" s="2" t="s">
        <v>25</v>
      </c>
      <c r="C391" s="2" t="s">
        <v>4</v>
      </c>
      <c r="D391" s="2">
        <v>43520.2</v>
      </c>
    </row>
    <row r="392" spans="1:4" s="6" customFormat="1" x14ac:dyDescent="0.25">
      <c r="A392" s="7">
        <v>5</v>
      </c>
      <c r="B392" s="2" t="s">
        <v>26</v>
      </c>
      <c r="C392" s="2" t="s">
        <v>272</v>
      </c>
      <c r="D392" s="2">
        <v>17267.560000000001</v>
      </c>
    </row>
    <row r="393" spans="1:4" s="6" customFormat="1" ht="15" customHeight="1" x14ac:dyDescent="0.25">
      <c r="A393" s="52" t="s">
        <v>27</v>
      </c>
      <c r="B393" s="52"/>
      <c r="C393" s="52"/>
      <c r="D393" s="52"/>
    </row>
    <row r="394" spans="1:4" s="6" customFormat="1" x14ac:dyDescent="0.25">
      <c r="A394" s="7">
        <v>1</v>
      </c>
      <c r="B394" s="2" t="s">
        <v>28</v>
      </c>
      <c r="C394" s="2" t="s">
        <v>2</v>
      </c>
      <c r="D394" s="2">
        <v>42935.26</v>
      </c>
    </row>
    <row r="395" spans="1:4" s="6" customFormat="1" x14ac:dyDescent="0.25">
      <c r="A395" s="7">
        <v>2</v>
      </c>
      <c r="B395" s="2" t="s">
        <v>29</v>
      </c>
      <c r="C395" s="2" t="s">
        <v>3</v>
      </c>
      <c r="D395" s="2">
        <v>26555.75</v>
      </c>
    </row>
    <row r="396" spans="1:4" s="6" customFormat="1" x14ac:dyDescent="0.25">
      <c r="A396" s="7">
        <v>3</v>
      </c>
      <c r="B396" s="2" t="s">
        <v>30</v>
      </c>
      <c r="C396" s="2" t="s">
        <v>3</v>
      </c>
      <c r="D396" s="2">
        <v>21123.81</v>
      </c>
    </row>
    <row r="397" spans="1:4" s="6" customFormat="1" hidden="1" x14ac:dyDescent="0.25">
      <c r="A397" s="7">
        <v>4</v>
      </c>
      <c r="B397" s="2" t="s">
        <v>303</v>
      </c>
      <c r="C397" s="2" t="s">
        <v>4</v>
      </c>
      <c r="D397" s="2">
        <v>0</v>
      </c>
    </row>
    <row r="398" spans="1:4" s="6" customFormat="1" x14ac:dyDescent="0.25">
      <c r="A398" s="7">
        <v>4</v>
      </c>
      <c r="B398" s="2" t="s">
        <v>304</v>
      </c>
      <c r="C398" s="2" t="s">
        <v>4</v>
      </c>
      <c r="D398" s="2">
        <v>30508.12</v>
      </c>
    </row>
    <row r="399" spans="1:4" hidden="1" x14ac:dyDescent="0.25">
      <c r="A399" s="7">
        <v>6</v>
      </c>
      <c r="B399" s="2" t="s">
        <v>305</v>
      </c>
      <c r="C399" s="2" t="s">
        <v>306</v>
      </c>
      <c r="D399" s="2">
        <v>0</v>
      </c>
    </row>
    <row r="400" spans="1:4" x14ac:dyDescent="0.25">
      <c r="A400" s="7">
        <v>5</v>
      </c>
      <c r="B400" s="2" t="s">
        <v>32</v>
      </c>
      <c r="C400" s="2" t="s">
        <v>306</v>
      </c>
      <c r="D400" s="2">
        <v>25155.3</v>
      </c>
    </row>
  </sheetData>
  <autoFilter ref="A8:AMB400"/>
  <mergeCells count="76">
    <mergeCell ref="A161:D161"/>
    <mergeCell ref="A166:D166"/>
    <mergeCell ref="A170:D170"/>
    <mergeCell ref="A3:D3"/>
    <mergeCell ref="A4:D4"/>
    <mergeCell ref="A5:D5"/>
    <mergeCell ref="A6:D6"/>
    <mergeCell ref="A141:D141"/>
    <mergeCell ref="A144:D144"/>
    <mergeCell ref="A148:D148"/>
    <mergeCell ref="A153:D153"/>
    <mergeCell ref="A156:D156"/>
    <mergeCell ref="A122:D122"/>
    <mergeCell ref="A128:D128"/>
    <mergeCell ref="A131:D131"/>
    <mergeCell ref="A134:D134"/>
    <mergeCell ref="A137:D137"/>
    <mergeCell ref="A104:D104"/>
    <mergeCell ref="A108:D108"/>
    <mergeCell ref="A111:D111"/>
    <mergeCell ref="A114:D114"/>
    <mergeCell ref="A119:D119"/>
    <mergeCell ref="A125:D125"/>
    <mergeCell ref="A76:D76"/>
    <mergeCell ref="A84:D84"/>
    <mergeCell ref="A87:D87"/>
    <mergeCell ref="A92:D92"/>
    <mergeCell ref="A97:D97"/>
    <mergeCell ref="A9:D9"/>
    <mergeCell ref="A14:D14"/>
    <mergeCell ref="A25:D25"/>
    <mergeCell ref="A28:D28"/>
    <mergeCell ref="A33:D33"/>
    <mergeCell ref="A18:D18"/>
    <mergeCell ref="A176:D176"/>
    <mergeCell ref="A183:D183"/>
    <mergeCell ref="A189:D189"/>
    <mergeCell ref="A203:D203"/>
    <mergeCell ref="A209:D209"/>
    <mergeCell ref="A198:D198"/>
    <mergeCell ref="A2:D2"/>
    <mergeCell ref="A380:D380"/>
    <mergeCell ref="A372:D372"/>
    <mergeCell ref="A363:D363"/>
    <mergeCell ref="A242:D242"/>
    <mergeCell ref="A248:D248"/>
    <mergeCell ref="A282:D282"/>
    <mergeCell ref="A276:D276"/>
    <mergeCell ref="A270:D270"/>
    <mergeCell ref="A262:D262"/>
    <mergeCell ref="A256:D256"/>
    <mergeCell ref="A100:D100"/>
    <mergeCell ref="A358:D358"/>
    <mergeCell ref="A349:D349"/>
    <mergeCell ref="A343:D343"/>
    <mergeCell ref="A338:D338"/>
    <mergeCell ref="A332:D332"/>
    <mergeCell ref="A326:D326"/>
    <mergeCell ref="A387:D387"/>
    <mergeCell ref="A393:D393"/>
    <mergeCell ref="A216:D216"/>
    <mergeCell ref="A226:D226"/>
    <mergeCell ref="A231:D231"/>
    <mergeCell ref="A314:D314"/>
    <mergeCell ref="A309:D309"/>
    <mergeCell ref="A301:D301"/>
    <mergeCell ref="A295:D295"/>
    <mergeCell ref="A289:D289"/>
    <mergeCell ref="A62:D62"/>
    <mergeCell ref="A71:D71"/>
    <mergeCell ref="A38:D38"/>
    <mergeCell ref="A41:D41"/>
    <mergeCell ref="A47:D47"/>
    <mergeCell ref="A52:D52"/>
    <mergeCell ref="A57:D57"/>
    <mergeCell ref="A67:D67"/>
  </mergeCells>
  <pageMargins left="0.98425196850393704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</vt:lpstr>
      <vt:lpstr>все!Заголовки_для_печати</vt:lpstr>
      <vt:lpstr>все!Область_печати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2022-04-28T09:50:19Z</dcterms:modified>
</cp:coreProperties>
</file>